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mc:AlternateContent xmlns:mc="http://schemas.openxmlformats.org/markup-compatibility/2006">
    <mc:Choice Requires="x15">
      <x15ac:absPath xmlns:x15ac="http://schemas.microsoft.com/office/spreadsheetml/2010/11/ac" url="C:\Users\RJ00979686\Desktop\MIS\Quarterly\FY26\Q1\Final Versions\"/>
    </mc:Choice>
  </mc:AlternateContent>
  <xr:revisionPtr revIDLastSave="0" documentId="13_ncr:1_{41F0985F-9A4F-4C73-816C-500D59C507AA}" xr6:coauthVersionLast="47" xr6:coauthVersionMax="47" xr10:uidLastSave="{00000000-0000-0000-0000-000000000000}"/>
  <bookViews>
    <workbookView xWindow="-110" yWindow="-110" windowWidth="19420" windowHeight="10300" firstSheet="1" activeTab="5" xr2:uid="{00000000-000D-0000-FFFF-FFFF00000000}"/>
  </bookViews>
  <sheets>
    <sheet name="Index" sheetId="7" r:id="rId1"/>
    <sheet name="P&amp;L Rs mn" sheetId="2" r:id="rId2"/>
    <sheet name="P&amp;L US$ mn" sheetId="3" r:id="rId3"/>
    <sheet name="Operating Metrics" sheetId="4" r:id="rId4"/>
    <sheet name="Balance Sheet " sheetId="5" r:id="rId5"/>
    <sheet name="Cash Flow" sheetId="6" r:id="rId6"/>
  </sheets>
  <definedNames>
    <definedName name="_xlnm._FilterDatabase" localSheetId="1" hidden="1">'P&amp;L Rs mn'!#REF!</definedName>
    <definedName name="_OUT85125">#N/A</definedName>
    <definedName name="_OUT86106">#N/A</definedName>
    <definedName name="_QRA86106">#N/A</definedName>
    <definedName name="abc" localSheetId="4">#REF!</definedName>
    <definedName name="abcd" localSheetId="4">#REF!</definedName>
    <definedName name="ARA_Threshold">#REF!</definedName>
    <definedName name="ARP_Threshold">#REF!</definedName>
    <definedName name="AS2DocOpenMode" hidden="1">"AS2DocumentEdit"</definedName>
    <definedName name="AS2ReportLS" hidden="1">1</definedName>
    <definedName name="AS2SyncStepLS" hidden="1">0</definedName>
    <definedName name="AS2TickmarkLS" localSheetId="4" hidden="1">#REF!</definedName>
    <definedName name="AS2VersionLS" hidden="1">300</definedName>
    <definedName name="BG_Del" hidden="1">15</definedName>
    <definedName name="BG_Ins" hidden="1">4</definedName>
    <definedName name="BG_Mod" hidden="1">6</definedName>
    <definedName name="BOHQTY">#N/A</definedName>
    <definedName name="budVsAct">#REF!</definedName>
    <definedName name="CashFlowFinal" localSheetId="4">#REF!</definedName>
    <definedName name="_xlnm.Criteria" localSheetId="4">#REF!</definedName>
    <definedName name="_xlnm.Criteria">#REF!</definedName>
    <definedName name="Depmethod" localSheetId="4">#REF!</definedName>
    <definedName name="dkf" localSheetId="4">#REF!</definedName>
    <definedName name="ejjfnv" localSheetId="4">#REF!</definedName>
    <definedName name="fjjhfie" localSheetId="4">#REF!</definedName>
    <definedName name="fkljkflsfl" localSheetId="4">#REF!</definedName>
    <definedName name="graph1">#REF!</definedName>
    <definedName name="graph2">#REF!</definedName>
    <definedName name="HTML_OBDlg2" hidden="1">TRUE</definedName>
    <definedName name="HTML_OBDlg4" hidden="1">TRUE</definedName>
    <definedName name="HTML_OS" hidden="1">0</definedName>
    <definedName name="HTML_PathFile" hidden="1">"L:\bol\BOA\New Webreports\Open invoices\MyHTML.htm"</definedName>
    <definedName name="HTML_Title" hidden="1">"Bad Debt Reporting Germany"</definedName>
    <definedName name="jfjfjksl" localSheetId="4">#REF!</definedName>
    <definedName name="jfjjeo" localSheetId="4">#REF!</definedName>
    <definedName name="jfkjf" localSheetId="4">#REF!</definedName>
    <definedName name="jhfhjhf" localSheetId="4">#REF!</definedName>
    <definedName name="jkfhe" localSheetId="4">#REF!</definedName>
    <definedName name="jsfjkfklwp" localSheetId="4">#REF!</definedName>
    <definedName name="jsfjksfjkfsjsf" localSheetId="4">#REF!</definedName>
    <definedName name="kfklfkldfjkdfkldfklf" localSheetId="4">#REF!</definedName>
    <definedName name="khfkjhf" localSheetId="4">#REF!</definedName>
    <definedName name="kjfjkfjkfjkf" localSheetId="4">#REF!</definedName>
    <definedName name="kjfjklwei" localSheetId="4">#REF!</definedName>
    <definedName name="klfklfkleorklfk" localSheetId="4">#REF!</definedName>
    <definedName name="klsdkldkldklw" localSheetId="4">#REF!</definedName>
    <definedName name="klsfklsflsfjklsf" localSheetId="4">#REF!</definedName>
    <definedName name="L_Adjust">#REF!</definedName>
    <definedName name="L_AJE_Tot">#REF!</definedName>
    <definedName name="L_CY_Beg">#REF!</definedName>
    <definedName name="L_CY_End">#REF!</definedName>
    <definedName name="L_PY_End">#REF!</definedName>
    <definedName name="L_RJE_Tot">#REF!</definedName>
    <definedName name="mjfjfjf" localSheetId="4">#REF!</definedName>
    <definedName name="monthinr">#REF!</definedName>
    <definedName name="monthusd">#REF!</definedName>
    <definedName name="nfjerj" localSheetId="4">#REF!</definedName>
    <definedName name="nfjhf" localSheetId="4">#REF!</definedName>
    <definedName name="NvsLayoutType">"M3"</definedName>
    <definedName name="NvsNplSpec">"%,X,RZF.ACCOUNT.,CZF.."</definedName>
    <definedName name="NvsPanelEffdt">"V1998-01-16"</definedName>
    <definedName name="NvsPanelSetid">"VBISG"</definedName>
    <definedName name="NvsReqBU">"VWILCO"</definedName>
    <definedName name="NvsReqBUOnly">"VY"</definedName>
    <definedName name="NvsTransLed">"VN"</definedName>
    <definedName name="NvsTreeASD">"V1999-07-15"</definedName>
    <definedName name="NvsValTbl.ACCOUNT">"GL_ACCOUNT_TBL"</definedName>
    <definedName name="NvsValTbl.CURRENCY_CD">"CURRENCY_CD_TBL"</definedName>
    <definedName name="Page1" localSheetId="4">#REF!</definedName>
    <definedName name="Page2" localSheetId="4">#REF!</definedName>
    <definedName name="Page5">#REF!</definedName>
    <definedName name="page6" localSheetId="4">#REF!</definedName>
    <definedName name="Participation">#REF!</definedName>
    <definedName name="_xlnm.Print_Area" localSheetId="4">'Balance Sheet '!$A$1:$AA$78</definedName>
    <definedName name="_xlnm.Print_Area" localSheetId="2">'P&amp;L US$ mn'!$A$1:$AD$39</definedName>
    <definedName name="_xlnm.Print_Area">#REF!</definedName>
    <definedName name="_xlnm.Print_Titles" localSheetId="1">'P&amp;L Rs mn'!#REF!</definedName>
    <definedName name="Q1Vsmonths">#REF!</definedName>
    <definedName name="S_Adjust_Data">#REF!</definedName>
    <definedName name="S_AJE_Tot_Data">#REF!</definedName>
    <definedName name="S_CY_Beg_Data">#REF!</definedName>
    <definedName name="S_CY_End_Data">#REF!</definedName>
    <definedName name="S_PY_End_Data">#REF!</definedName>
    <definedName name="S_RJE_Tot_Data">#REF!</definedName>
    <definedName name="sdf">#REF!</definedName>
    <definedName name="sds">#REF!</definedName>
    <definedName name="sfjfj" localSheetId="4">#REF!</definedName>
    <definedName name="sfjhf" localSheetId="4">#REF!</definedName>
    <definedName name="sklklsdklsdklsdkl" localSheetId="4">#REF!</definedName>
    <definedName name="TextRefCopy1" localSheetId="4">#REF!</definedName>
    <definedName name="TextRefCopyRangeCount" hidden="1">1</definedName>
    <definedName name="Values_50th">#REF!</definedName>
    <definedName name="Values_65th">#REF!</definedName>
    <definedName name="Values_75th">#REF!</definedName>
    <definedName name="VARAMT">#N/A</definedName>
    <definedName name="VAREOH">#N/A</definedName>
    <definedName name="Version">#REF!</definedName>
    <definedName name="vhfhfn" localSheetId="4">#REF!</definedName>
    <definedName name="Worksheet_1" localSheetId="4">#REF!</definedName>
    <definedName name="Worksheet_2" localSheetId="4">#REF!</definedName>
    <definedName name="Worksheet_3" localSheetId="4">#REF!</definedName>
    <definedName name="Worksheet_4" localSheetId="4">#REF!</definedName>
    <definedName name="worksheet_5" localSheetId="4">#REF!</definedName>
    <definedName name="worksheet_6" localSheetId="4">#REF!</definedName>
    <definedName name="worksheet_7" localSheetId="4">#REF!</definedName>
    <definedName name="worksheet_8" localSheetId="4">#REF!</definedName>
    <definedName name="XRefCopy1" localSheetId="4" hidden="1">#REF!</definedName>
    <definedName name="XRefCopyRangeCount" hidden="1">1</definedName>
    <definedName name="YesNo" localSheetId="4">#REF!</definedName>
    <definedName name="ytdinr">#REF!</definedName>
    <definedName name="ytdus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J28" i="3" l="1"/>
  <c r="BJ27" i="3"/>
  <c r="BJ33" i="3" l="1"/>
  <c r="BJ30" i="2" l="1"/>
  <c r="BJ30" i="3" s="1"/>
  <c r="AZ73" i="6" l="1"/>
  <c r="AZ44" i="6"/>
  <c r="AZ72" i="5"/>
  <c r="AZ62" i="5"/>
  <c r="AZ39" i="5"/>
  <c r="AZ23" i="5"/>
  <c r="BJ24" i="2" l="1"/>
  <c r="BJ48" i="4"/>
  <c r="BJ54" i="4"/>
  <c r="BJ31" i="4"/>
  <c r="BH89" i="4" l="1"/>
  <c r="BH85" i="4"/>
  <c r="BH74" i="4"/>
  <c r="BH73" i="4"/>
  <c r="BH72" i="4"/>
  <c r="BH34" i="2" l="1"/>
  <c r="BH4" i="2" l="1"/>
  <c r="BH3" i="2"/>
  <c r="BH5" i="2" l="1"/>
  <c r="BH24" i="2"/>
  <c r="BH27" i="3"/>
  <c r="BH28" i="3"/>
  <c r="BH33" i="3"/>
  <c r="AZ23" i="2"/>
  <c r="AZ20" i="2"/>
  <c r="AV40" i="4" l="1"/>
  <c r="AV41" i="4"/>
  <c r="AT48" i="4"/>
  <c r="AU48" i="4"/>
  <c r="AT54" i="4"/>
  <c r="AV85" i="4"/>
  <c r="AZ20" i="4" l="1"/>
  <c r="AY20" i="4"/>
  <c r="AX20" i="4"/>
  <c r="AV33" i="3" l="1"/>
  <c r="AU20" i="4" l="1"/>
  <c r="AM44" i="6"/>
  <c r="AM73" i="6"/>
  <c r="AM93" i="6"/>
  <c r="AM106" i="6"/>
  <c r="AM72" i="5"/>
  <c r="AM62" i="5"/>
  <c r="AM39" i="5"/>
  <c r="AT20" i="4"/>
  <c r="AT24" i="2"/>
  <c r="AR5" i="2"/>
  <c r="AR24" i="2"/>
  <c r="AI93" i="6"/>
  <c r="AI73" i="6"/>
  <c r="AI95" i="6" l="1"/>
</calcChain>
</file>

<file path=xl/sharedStrings.xml><?xml version="1.0" encoding="utf-8"?>
<sst xmlns="http://schemas.openxmlformats.org/spreadsheetml/2006/main" count="936" uniqueCount="380">
  <si>
    <t>Particulars</t>
  </si>
  <si>
    <t>FY 2018-19</t>
  </si>
  <si>
    <t>FY 2019-20</t>
  </si>
  <si>
    <t>Q1</t>
  </si>
  <si>
    <t>Q2</t>
  </si>
  <si>
    <t>Q3</t>
  </si>
  <si>
    <t>Q4</t>
  </si>
  <si>
    <t>Total</t>
  </si>
  <si>
    <t>Revenue From Operations</t>
  </si>
  <si>
    <t>Cost of services</t>
  </si>
  <si>
    <t>Gross Profit</t>
  </si>
  <si>
    <t>SGA</t>
  </si>
  <si>
    <t>EBIDTA</t>
  </si>
  <si>
    <t>EBIDTA %</t>
  </si>
  <si>
    <t>Depreciation &amp; Amortization</t>
  </si>
  <si>
    <t>EBIT</t>
  </si>
  <si>
    <t>EBIT %</t>
  </si>
  <si>
    <t>Impairment of Goodwill and non current assets</t>
  </si>
  <si>
    <t>Other income</t>
  </si>
  <si>
    <t>Foreign Exchange (loss)/ gain</t>
  </si>
  <si>
    <t>Interest, Dividend &amp; Misc. income</t>
  </si>
  <si>
    <t>Interest expense</t>
  </si>
  <si>
    <t>Share of profit /(loss) from associate</t>
  </si>
  <si>
    <t>Profit Before Tax</t>
  </si>
  <si>
    <t>Provision for taxes</t>
  </si>
  <si>
    <t>Minority Interest</t>
  </si>
  <si>
    <t>Non recurring / exceptional Items</t>
  </si>
  <si>
    <t>EPS (In Rs)</t>
  </si>
  <si>
    <t xml:space="preserve">      Basic</t>
  </si>
  <si>
    <t xml:space="preserve">      Diluted</t>
  </si>
  <si>
    <t>Total Headcount  (As at period-end)</t>
  </si>
  <si>
    <t>Software professionals</t>
  </si>
  <si>
    <t>Sales &amp; support</t>
  </si>
  <si>
    <t>Total Headcount</t>
  </si>
  <si>
    <t>IT Attrition % (LTM) #</t>
  </si>
  <si>
    <t>IT Utilization % #</t>
  </si>
  <si>
    <t>IT Utilization % (Excluding Trainees) #</t>
  </si>
  <si>
    <t>Revenue By Geography % (Quarter Ended)</t>
  </si>
  <si>
    <t>Americas</t>
  </si>
  <si>
    <t>Europe</t>
  </si>
  <si>
    <t>Rest of world</t>
  </si>
  <si>
    <t>Revenue By Industry % (Quarter Ended)</t>
  </si>
  <si>
    <t>Manufacturing</t>
  </si>
  <si>
    <t>Retail, Transport &amp; Logistics</t>
  </si>
  <si>
    <t>Others</t>
  </si>
  <si>
    <t>No. of Active Clients &amp; % of Repeat Business</t>
  </si>
  <si>
    <t>No. of Active Clients</t>
  </si>
  <si>
    <t>% of Repeat Business</t>
  </si>
  <si>
    <t>No. of Million $ Clients</t>
  </si>
  <si>
    <t>≥ $1 million clients</t>
  </si>
  <si>
    <t>≥ $5 million clients</t>
  </si>
  <si>
    <t>≥ $10 million clients</t>
  </si>
  <si>
    <t>≥ $20 million clients</t>
  </si>
  <si>
    <t>≥ $50 million clients</t>
  </si>
  <si>
    <t>Top 5</t>
  </si>
  <si>
    <t>Top 10</t>
  </si>
  <si>
    <t>Top 20</t>
  </si>
  <si>
    <t xml:space="preserve">On/Off Break-up in % (IT Business Revenue) </t>
  </si>
  <si>
    <t>Onsite</t>
  </si>
  <si>
    <t>Offshore</t>
  </si>
  <si>
    <t>Rupee USD Rate</t>
  </si>
  <si>
    <t>Period closing rate</t>
  </si>
  <si>
    <t>Period average Rate</t>
  </si>
  <si>
    <t>Proportion of Revenues From Major Currencies</t>
  </si>
  <si>
    <t>USD</t>
  </si>
  <si>
    <t>GBP</t>
  </si>
  <si>
    <t>EUR</t>
  </si>
  <si>
    <t>AUD</t>
  </si>
  <si>
    <t>Hedge Book</t>
  </si>
  <si>
    <t>GBP In Mn</t>
  </si>
  <si>
    <t>Strike rate (INR)</t>
  </si>
  <si>
    <t>USD In Mn</t>
  </si>
  <si>
    <t>EUR In Mn</t>
  </si>
  <si>
    <t>Receivable Days (DSO)-Including Unbilled</t>
  </si>
  <si>
    <t>Borrowings *</t>
  </si>
  <si>
    <t xml:space="preserve">Capital Expenditure  (Quarter Ended) </t>
  </si>
  <si>
    <t>1) Figures rounded off to the nearest million.</t>
  </si>
  <si>
    <t>2) Previous period figures have been regrouped/rearranged wherever necessary.</t>
  </si>
  <si>
    <t>EPS (In USD)</t>
  </si>
  <si>
    <t xml:space="preserve">Borrowings * </t>
  </si>
  <si>
    <t>3) USD numbers based on convenience translation</t>
  </si>
  <si>
    <t>Client Concentration</t>
  </si>
  <si>
    <t>ASSETS</t>
  </si>
  <si>
    <t>Non-Current Assets</t>
  </si>
  <si>
    <t>(a) Property, Plant and Equipment</t>
  </si>
  <si>
    <t>(b) Capital Work-in-Progress</t>
  </si>
  <si>
    <t xml:space="preserve">      (i) Investments</t>
  </si>
  <si>
    <t xml:space="preserve">     (ii) Trade Receivables</t>
  </si>
  <si>
    <t xml:space="preserve">     (iii) Loans</t>
  </si>
  <si>
    <t xml:space="preserve">     (iv) Other Financial Assets</t>
  </si>
  <si>
    <t>Total Non - Current Assets</t>
  </si>
  <si>
    <t>Current Assets</t>
  </si>
  <si>
    <t>(a) Inventories</t>
  </si>
  <si>
    <t>(b) Financial Assets</t>
  </si>
  <si>
    <t xml:space="preserve">     (i) Investments</t>
  </si>
  <si>
    <t xml:space="preserve">    (ii) Trade Receivables</t>
  </si>
  <si>
    <t xml:space="preserve">    (iii) Cash and Cash Equivalents</t>
  </si>
  <si>
    <t xml:space="preserve">    (iv) Other Balances with Banks</t>
  </si>
  <si>
    <t xml:space="preserve">    (v) Loans</t>
  </si>
  <si>
    <t xml:space="preserve">    (vi) Other Financial Assets</t>
  </si>
  <si>
    <t>(c) Other Current Assets</t>
  </si>
  <si>
    <t>Assets Held for Sale</t>
  </si>
  <si>
    <t>Total Current Assets</t>
  </si>
  <si>
    <t>Total Assets</t>
  </si>
  <si>
    <t>EQUITY AND LIABILITIES</t>
  </si>
  <si>
    <t>Equity</t>
  </si>
  <si>
    <t>(a) Equity Share Capital</t>
  </si>
  <si>
    <t>(b) Other Equity</t>
  </si>
  <si>
    <t>Equity Attributable to Owners of the Company</t>
  </si>
  <si>
    <t>Non controlling Interest</t>
  </si>
  <si>
    <t>Total Equity</t>
  </si>
  <si>
    <t>Liabilities</t>
  </si>
  <si>
    <t>Non-current liabilities</t>
  </si>
  <si>
    <t>(a) Financial Liabilities</t>
  </si>
  <si>
    <t>(b) Provisions</t>
  </si>
  <si>
    <t>(c) Deferred tax liabilities (Net)</t>
  </si>
  <si>
    <t>(d) Other Non-Current Liabilities</t>
  </si>
  <si>
    <t>Total Non - Current Liabilities</t>
  </si>
  <si>
    <t>Current liabilities</t>
  </si>
  <si>
    <t>Total Current Liabilities</t>
  </si>
  <si>
    <t xml:space="preserve">Suspense Account (Net) </t>
  </si>
  <si>
    <t>Total Equity and Liabilities and Suspense Account</t>
  </si>
  <si>
    <t>Profit before Tax</t>
  </si>
  <si>
    <t>Adjustments for :</t>
  </si>
  <si>
    <t>Depreciation and Amortisation Expense</t>
  </si>
  <si>
    <t>Amortization of Deferred Revenue</t>
  </si>
  <si>
    <t xml:space="preserve">Provision Reversed for Impairment in Non Current Investment </t>
  </si>
  <si>
    <t>Claims and Warranties (net)</t>
  </si>
  <si>
    <t xml:space="preserve">Net (gain) / loss on disposal of Property, Plant and Equipment and Intangible Assets </t>
  </si>
  <si>
    <t>Finance Costs</t>
  </si>
  <si>
    <t>Share Based Payments to Employees</t>
  </si>
  <si>
    <t>Sundry Balances Written back</t>
  </si>
  <si>
    <t>Interest Income</t>
  </si>
  <si>
    <t>Rental Income</t>
  </si>
  <si>
    <t>Net gain on disposal of Immovable property</t>
  </si>
  <si>
    <t xml:space="preserve">Provision for Impairment of Goodwill </t>
  </si>
  <si>
    <t>Impairment of Goodwill and Non current assets</t>
  </si>
  <si>
    <t>Trade Payables, Other Liabilities and Provisions</t>
  </si>
  <si>
    <t>Cash generated from operating activities before taxes</t>
  </si>
  <si>
    <t>Net cash generated from operating activities (A)</t>
  </si>
  <si>
    <t>Purchase of Mutual Funds, Debentures and Other Investments</t>
  </si>
  <si>
    <t>Proceeds from sale / redemption of Mutual Funds, Debentures and Other Investments</t>
  </si>
  <si>
    <t>Purchase of Treasury Bonds and Bills</t>
  </si>
  <si>
    <t>Proceeds on Maturity of Treasury Bonds and Bills</t>
  </si>
  <si>
    <t xml:space="preserve">Dividend Income from subsidiary </t>
  </si>
  <si>
    <t>Purchase of Market Linked Debentures</t>
  </si>
  <si>
    <t>Acquisition of Company (refer note )</t>
  </si>
  <si>
    <t>Sale of Market Linked Debentures &amp; Investment</t>
  </si>
  <si>
    <t>Proceeds from sale of subsidiary</t>
  </si>
  <si>
    <t>Payment of contingent consideration pertaining to acquisition of business</t>
  </si>
  <si>
    <t>Additional Investment in Associates</t>
  </si>
  <si>
    <t>Advance towards Investments</t>
  </si>
  <si>
    <t>Inter Corporate Deposits given</t>
  </si>
  <si>
    <t xml:space="preserve">Repayment of Inter Corporate Deposits </t>
  </si>
  <si>
    <t>Fixed Deposit/ Margin Money Placed</t>
  </si>
  <si>
    <t>Fixed Deposit/ Margin Money Realized</t>
  </si>
  <si>
    <t xml:space="preserve">Proceeds from Issuance of Equity Shares from exercise of stock options </t>
  </si>
  <si>
    <t>Loan given to Subsidiary</t>
  </si>
  <si>
    <t>Interest on Loan given to Subsidiary</t>
  </si>
  <si>
    <t>Repayment of Loan by Related parties</t>
  </si>
  <si>
    <t>Deposits placed / earmarked for buyback of equity shares</t>
  </si>
  <si>
    <t>Buyback of equity shares</t>
  </si>
  <si>
    <t xml:space="preserve">Proceeds from Long-Term Borrowings </t>
  </si>
  <si>
    <t xml:space="preserve">Repayment of Long-Term Borrowings </t>
  </si>
  <si>
    <t>Movement in Short-Term Borrowings (net)</t>
  </si>
  <si>
    <t xml:space="preserve">Repayment of Short-Term Borrowings </t>
  </si>
  <si>
    <t>Finance Costs paid</t>
  </si>
  <si>
    <t>Repayment of lease liabilities</t>
  </si>
  <si>
    <t>Effect of exchange rate changes on cash and cash equivalents (E)</t>
  </si>
  <si>
    <t>Cash and Cash Equivalents at the beginning of the period (F)</t>
  </si>
  <si>
    <t>Increase in Cash and Cash Equivalents on Acquisition (G)</t>
  </si>
  <si>
    <t xml:space="preserve">Deletion - on account of sale of subsidiary </t>
  </si>
  <si>
    <t>Consolidated  Cash Flow Statement  (Rs. in Million)</t>
  </si>
  <si>
    <t>Index</t>
  </si>
  <si>
    <t>Operating Metrics</t>
  </si>
  <si>
    <t>Consolidated Balance Sheet (INR Mn)</t>
  </si>
  <si>
    <t>Consolidated Cash Flow (INR Mn)</t>
  </si>
  <si>
    <t>Consolidated Profit and Loss  (USD Mn)</t>
  </si>
  <si>
    <t>Consolidated Profit and Loss (INR Mn)</t>
  </si>
  <si>
    <t xml:space="preserve">Tech Mahindra Limited - Consolidated Results </t>
  </si>
  <si>
    <t>YTD Jun 19</t>
  </si>
  <si>
    <t>YTD Sep 19</t>
  </si>
  <si>
    <t>YTD Dec 19</t>
  </si>
  <si>
    <t>YTD Mar 20</t>
  </si>
  <si>
    <t>Unrealised (gain) / loss on quarter end fair valuation of investments</t>
  </si>
  <si>
    <t>YTD Jun 18</t>
  </si>
  <si>
    <t>YTD Sep 18</t>
  </si>
  <si>
    <t>YTD Dec 18</t>
  </si>
  <si>
    <t>YTD Mar 19</t>
  </si>
  <si>
    <t xml:space="preserve">      (ii) Lease liabilities</t>
  </si>
  <si>
    <t xml:space="preserve">       (i) Borrowings </t>
  </si>
  <si>
    <t>Share Application Money Pending Allotment</t>
  </si>
  <si>
    <t>Profit on sale of Investments carried at fair value through profit and loss</t>
  </si>
  <si>
    <t>Purchase Price Adjustment</t>
  </si>
  <si>
    <t>Share Application Money Infused by other Share Holders in Subsidiaries</t>
  </si>
  <si>
    <t>Profit on sale of subsidiary</t>
  </si>
  <si>
    <t>Provision for diminution against investment in Associate</t>
  </si>
  <si>
    <t>YTD Jun 20</t>
  </si>
  <si>
    <t>Communications</t>
  </si>
  <si>
    <t>Enterprise</t>
  </si>
  <si>
    <t>Free Cash Flow to PAT%</t>
  </si>
  <si>
    <t>Cash Flows</t>
  </si>
  <si>
    <t>Deal Wins (USD Mn)</t>
  </si>
  <si>
    <t>Profit After Tax</t>
  </si>
  <si>
    <t>Net Profit after tax (After Minority Interest)</t>
  </si>
  <si>
    <t>Net PAT %</t>
  </si>
  <si>
    <t>(c) Right-of-Use Asset</t>
  </si>
  <si>
    <t>(d) Investment Property</t>
  </si>
  <si>
    <t>(e) Goodwill</t>
  </si>
  <si>
    <t>(d) Other Current Liabilities</t>
  </si>
  <si>
    <t xml:space="preserve"> </t>
  </si>
  <si>
    <t xml:space="preserve">      (i) Borrowings</t>
  </si>
  <si>
    <t xml:space="preserve">     (ii) Lease liabilities</t>
  </si>
  <si>
    <t xml:space="preserve">     (iii) Trade Payables</t>
  </si>
  <si>
    <t xml:space="preserve">     (iv) Other Financial Liabilities</t>
  </si>
  <si>
    <t>1) # Metrics for Organic business</t>
  </si>
  <si>
    <t>Cash and Cash Equivalent #</t>
  </si>
  <si>
    <t>Free Cash Flow (USD Mn) *</t>
  </si>
  <si>
    <t xml:space="preserve">5) #  Cash and Cash Equivalent includes Investments &amp; Margin money
</t>
  </si>
  <si>
    <t>Reversal of Provision no longer required on Non-Current Investments written back</t>
  </si>
  <si>
    <t>Repatriation on Liquidation of Subsidiary</t>
  </si>
  <si>
    <t>Additional Investment in Subsidiaries</t>
  </si>
  <si>
    <t>Increase in Cash and Cash Equivalents on Acquisition</t>
  </si>
  <si>
    <t>FY 2017-18</t>
  </si>
  <si>
    <t>FY 2016-17</t>
  </si>
  <si>
    <t>FY 2015-16</t>
  </si>
  <si>
    <t>YTD Jun 17</t>
  </si>
  <si>
    <t>YTD Sep 17</t>
  </si>
  <si>
    <t>YTD Dec 17</t>
  </si>
  <si>
    <t>YTD Mar 18</t>
  </si>
  <si>
    <t>YTD Jun 16</t>
  </si>
  <si>
    <t>YTD Sep 16</t>
  </si>
  <si>
    <t>YTD Dec 16</t>
  </si>
  <si>
    <t>YTD Mar 16</t>
  </si>
  <si>
    <t>YTD Mar 17</t>
  </si>
  <si>
    <t>YTD Jun 15</t>
  </si>
  <si>
    <t>YTD Sep 15</t>
  </si>
  <si>
    <t>YTD Dec 15</t>
  </si>
  <si>
    <t xml:space="preserve">     (iv) Long term loans and advances</t>
  </si>
  <si>
    <t>4) * Borrowings exclude lease obligation on right-of-use (ROU) assets, created as per Ind AS 116 new accounting standard on Leases from Q1 FY 19-20.</t>
  </si>
  <si>
    <t xml:space="preserve">3) * Borrowings exclude lease obligation on right-of-use (ROU) assets, created as per Ind AS 116 new accounting standard on Leases  from Q1 FY 19-20.
</t>
  </si>
  <si>
    <t>3) Figures rounded off to the nearest million.</t>
  </si>
  <si>
    <t>4) Previous period figures have been regrouped/rearranged wherever necessary.</t>
  </si>
  <si>
    <t>5) Q3 FY 20  results includes a) Result of Born Commerce Private Limited and Born Singapore Pte Ltd, which was acquired as subsidiary , effective  25th Nov 19 and 26th Nov 19 respectively and b) Result of Objectwise Consulting Group Inc. , which was acquired as subsidiary , effective  04th Oct 19.</t>
  </si>
  <si>
    <t>6) Q3 FY 20  results includes a) Result of Born Commerce Private Limited and Born Singapore Pte Ltd, which was acquired as subsidiary , effective  25th Nov 19 and 26th Nov 19 respectively and b) Result of Objectwise Consulting Group Inc. , which was acquired as subsidiary , effective  04th Oct 19.</t>
  </si>
  <si>
    <t>8) Q1 FY 17 results include one months result of Pininfarina Group, which was acquired as subsidiary , effective  30th May 2016</t>
  </si>
  <si>
    <t>9) Q2 F17 results include results of Bio Agency which was acquired as subsidiary effective 1st July 2016 and Target Group which was acquired as subsidiary effective 17th Aug 2016</t>
  </si>
  <si>
    <t>10) Financials for FY 2015-16 have been restated in accordance with Ind AS</t>
  </si>
  <si>
    <t>6) Q1 FY 18 results include result of The CJS Solutions Group LLC (HCI) , which was acquired as subsidiary , effective  4th May 2017.</t>
  </si>
  <si>
    <t>7) Q1 FY 17 results include one months result of Pininfarina Group, which was acquired as subsidiary , effective  30th May 2016</t>
  </si>
  <si>
    <t>8) Q2 F17 results include results of Bio Agency which was acquired as subsidiary effective 1st July 2016 and Target Group which was acquired as subsidiary effective 17th Aug 2016</t>
  </si>
  <si>
    <t>9) Financials for FY 2015-16 have been restated in accordance with Ind AS</t>
  </si>
  <si>
    <t>Note:</t>
  </si>
  <si>
    <t>1) Balance sheet numbers have not been re-stated for prior periods</t>
  </si>
  <si>
    <t>Technology, Media &amp; Entertainment</t>
  </si>
  <si>
    <t>Banking, Financial services &amp; Insurance</t>
  </si>
  <si>
    <t>Notes:</t>
  </si>
  <si>
    <t xml:space="preserve">1) In YTD Jun 15- YTD Dec 15, "cash &amp; cash equivalents " in balance sheet includes "other balances with bank" which is excluded from Cash and cash equivalent presentation in the cash flow.
</t>
  </si>
  <si>
    <t xml:space="preserve">2) For YTD Mar 16- YTD Dec 17 , difference between cash and cash equivalent in Balance sheet and cash flow is due to Effect of exchange rate changes 
</t>
  </si>
  <si>
    <t>3) Cash flow has not been restated for prior periods</t>
  </si>
  <si>
    <t>7) Q1 FY 18 results include result of The CJS Solutions Group LLC (HCI) , which was acquired as subsidiary , effective  4th May 2017.</t>
  </si>
  <si>
    <t xml:space="preserve">4) # Cash and Cash Equivalent includes Investments &amp; Margin money
</t>
  </si>
  <si>
    <t>Consolidated  Balance Sheet (Rs. in Million)</t>
  </si>
  <si>
    <t>FY 2020-21</t>
  </si>
  <si>
    <t>(g) Intangible Assets under development</t>
  </si>
  <si>
    <t>(h) Investment accounted using Equity method</t>
  </si>
  <si>
    <t>(i) Financial Assets</t>
  </si>
  <si>
    <t>(k) Deferred Tax Assets (Net)</t>
  </si>
  <si>
    <t>(l) Other Non-Current Assets</t>
  </si>
  <si>
    <t>YTD Sep 20</t>
  </si>
  <si>
    <t xml:space="preserve">    (vi) Short Term Loans and advances</t>
  </si>
  <si>
    <t>Profit After Tax Before Minority Interest</t>
  </si>
  <si>
    <t>Gain on Investments carried at fair value through profit and loss (net)</t>
  </si>
  <si>
    <t>12 )Q1 FY 21 results include result of Zen3 Infosolutions Private Limited, Zen3 Infosolutions (America) Inc and Cerium Systems Private Limited ("Cerium") , which was acquired as subsidiary , effective  09th April 2020.</t>
  </si>
  <si>
    <t>YTD Dec 20</t>
  </si>
  <si>
    <t xml:space="preserve">12) Results of newly acquired company Tenzing Limited effective 1st December, 2020. </t>
  </si>
  <si>
    <t>11) Q1 FY 21 results include result of Zen3 Infosolutions Private Limited, Zen3 Infosolutions (America) Inc and Cerium Systems Private Limited ("Cerium") , which was acquired as subsidiary , effective  09th April 2020.</t>
  </si>
  <si>
    <t>Dividend Income on Investments carried at fair value through profit and loss</t>
  </si>
  <si>
    <t>Purchase of Property, Plant and Equipment and Intangible Assets</t>
  </si>
  <si>
    <t xml:space="preserve">Payment of dividend </t>
  </si>
  <si>
    <t>YTD Mar 21</t>
  </si>
  <si>
    <t>Unbilled revenue and contract assets</t>
  </si>
  <si>
    <t>Other financial assets and other assets</t>
  </si>
  <si>
    <t>Trade Payables</t>
  </si>
  <si>
    <t>Unearned revenue and deferred revenue</t>
  </si>
  <si>
    <t>Other financial liabilities, other liabilities and provisions</t>
  </si>
  <si>
    <t>Trade Receivables and other assets</t>
  </si>
  <si>
    <t>FY 2021-22</t>
  </si>
  <si>
    <t>YTD Jun 21</t>
  </si>
  <si>
    <t>Communications, Media &amp; Entertainment (CME)</t>
  </si>
  <si>
    <t>Technology</t>
  </si>
  <si>
    <t>Revenue By Industry % (Quarter Ended) -Restated</t>
  </si>
  <si>
    <t>Deal Wins (USD Mn) -Restated</t>
  </si>
  <si>
    <t>Discontinued</t>
  </si>
  <si>
    <t>*Discontinued in FY'22 for old classification</t>
  </si>
  <si>
    <t>Bad debts and advance written off, allowance/(reversal) of doubtful receivables / unbilled revenue and advances (net)</t>
  </si>
  <si>
    <t>15) Results of newly acquired company Digital OnUs Group effective 7th May, 2021 and Eventus Solutions Group effective 18th June, 2021</t>
  </si>
  <si>
    <t>YTD Sep 21</t>
  </si>
  <si>
    <t>YTD Dec 21</t>
  </si>
  <si>
    <t>Payment for acquisition of business and Non Controlling Interest , net of cash acquired</t>
  </si>
  <si>
    <t>YTD Mar 22</t>
  </si>
  <si>
    <t xml:space="preserve">          (1)  Billed</t>
  </si>
  <si>
    <t xml:space="preserve">          (2)  Unbilled</t>
  </si>
  <si>
    <t>10) EPS for Q4 F15, FY 14-15 &amp; Q1 F16 onwards is post issue of bonus shares in 1:1 ratio and split of one share of Rs 10 into 2 sharesof Rs 5 each</t>
  </si>
  <si>
    <t>13) Results of newly acquired company Perigord Group effective 15th March, 2021 and Momenton Pty Ltd effective 12th February, 2021</t>
  </si>
  <si>
    <t>24) Financial Results of Q3'FY22 are unaudited and are subject to review</t>
  </si>
  <si>
    <r>
      <t>16) Results of newly acquired company Infostar LLC  effective  25</t>
    </r>
    <r>
      <rPr>
        <vertAlign val="superscript"/>
        <sz val="10"/>
        <color theme="1"/>
        <rFont val="Verdana"/>
        <family val="2"/>
      </rPr>
      <t>th</t>
    </r>
    <r>
      <rPr>
        <sz val="10"/>
        <color theme="1"/>
        <rFont val="Verdana"/>
        <family val="2"/>
      </rPr>
      <t xml:space="preserve"> Oct, 2021</t>
    </r>
  </si>
  <si>
    <r>
      <rPr>
        <sz val="11"/>
        <color theme="1"/>
        <rFont val="Calibri"/>
        <family val="2"/>
        <scheme val="minor"/>
      </rPr>
      <t>17) Results of newly acquired company Activus Connect LLC and Activus Connect PR LLC effective 3</t>
    </r>
    <r>
      <rPr>
        <vertAlign val="superscript"/>
        <sz val="11"/>
        <color theme="1"/>
        <rFont val="Calibri"/>
        <family val="2"/>
        <scheme val="minor"/>
      </rPr>
      <t>rd</t>
    </r>
    <r>
      <rPr>
        <sz val="11"/>
        <color theme="1"/>
        <rFont val="Calibri"/>
        <family val="2"/>
        <scheme val="minor"/>
      </rPr>
      <t xml:space="preserve"> Dec, 2021</t>
    </r>
  </si>
  <si>
    <r>
      <t>19)Results of newly acquired company</t>
    </r>
    <r>
      <rPr>
        <sz val="11"/>
        <color theme="1"/>
        <rFont val="Calibri"/>
        <family val="2"/>
        <scheme val="minor"/>
      </rPr>
      <t>  We Make Websites Limited effective  25</t>
    </r>
    <r>
      <rPr>
        <vertAlign val="superscript"/>
        <sz val="11"/>
        <color theme="1"/>
        <rFont val="Calibri"/>
        <family val="2"/>
        <scheme val="minor"/>
      </rPr>
      <t>th</t>
    </r>
    <r>
      <rPr>
        <sz val="11"/>
        <color theme="1"/>
        <rFont val="Calibri"/>
        <family val="2"/>
        <scheme val="minor"/>
      </rPr>
      <t xml:space="preserve"> Oct, 2021</t>
    </r>
  </si>
  <si>
    <r>
      <t xml:space="preserve">20) Results of newly acquired company </t>
    </r>
    <r>
      <rPr>
        <sz val="11"/>
        <color theme="1"/>
        <rFont val="Calibri"/>
        <family val="2"/>
        <scheme val="minor"/>
      </rPr>
      <t xml:space="preserve"> Beris Consulting GmbH effective 1</t>
    </r>
    <r>
      <rPr>
        <vertAlign val="superscript"/>
        <sz val="11"/>
        <color theme="1"/>
        <rFont val="Calibri"/>
        <family val="2"/>
        <scheme val="minor"/>
      </rPr>
      <t>st</t>
    </r>
    <r>
      <rPr>
        <sz val="11"/>
        <color theme="1"/>
        <rFont val="Calibri"/>
        <family val="2"/>
        <scheme val="minor"/>
      </rPr>
      <t xml:space="preserve"> Oct, 2021</t>
    </r>
  </si>
  <si>
    <r>
      <t>21) Results of newly acquired company</t>
    </r>
    <r>
      <rPr>
        <sz val="11"/>
        <color theme="1"/>
        <rFont val="Calibri"/>
        <family val="2"/>
        <scheme val="minor"/>
      </rPr>
      <t>  Green Investment LLC (USA) Allyis effective 31</t>
    </r>
    <r>
      <rPr>
        <vertAlign val="superscript"/>
        <sz val="11"/>
        <color theme="1"/>
        <rFont val="Calibri"/>
        <family val="2"/>
        <scheme val="minor"/>
      </rPr>
      <t>st</t>
    </r>
    <r>
      <rPr>
        <sz val="11"/>
        <color theme="1"/>
        <rFont val="Calibri"/>
        <family val="2"/>
        <scheme val="minor"/>
      </rPr>
      <t xml:space="preserve"> Dec, 2021</t>
    </r>
  </si>
  <si>
    <r>
      <t xml:space="preserve">23) Results of newly acquried company </t>
    </r>
    <r>
      <rPr>
        <sz val="7"/>
        <color theme="1"/>
        <rFont val="Times New Roman"/>
        <family val="1"/>
      </rPr>
      <t xml:space="preserve">   </t>
    </r>
    <r>
      <rPr>
        <sz val="10"/>
        <color theme="1"/>
        <rFont val="Verdana"/>
        <family val="2"/>
      </rPr>
      <t>Com Tec Co IT Ltd. (CTC) effective  17</t>
    </r>
    <r>
      <rPr>
        <vertAlign val="superscript"/>
        <sz val="10"/>
        <color theme="1"/>
        <rFont val="Verdana"/>
        <family val="2"/>
      </rPr>
      <t>th</t>
    </r>
    <r>
      <rPr>
        <sz val="10"/>
        <color theme="1"/>
        <rFont val="Verdana"/>
        <family val="2"/>
      </rPr>
      <t xml:space="preserve"> Jan 2022</t>
    </r>
  </si>
  <si>
    <t>2) From Mar'22 Trade Receivable grouped into Billed and Unbilled</t>
  </si>
  <si>
    <t>11) EPS for Q4 F15, FY 14-15 &amp; Q1 F16 onwards is post issue of bonus shares in 1:1 ratio and split of one share of Rs 10 into 2 shares of Rs 5 each</t>
  </si>
  <si>
    <t xml:space="preserve">13) Results of newly acquired company Tenzing Limited effective 1st December, 2020. </t>
  </si>
  <si>
    <t>14) Results of newly acquired company Perigord Group effective 15th March, 2021 and Momenton Pty Ltd effective 12th February, 2021</t>
  </si>
  <si>
    <r>
      <t xml:space="preserve">18) </t>
    </r>
    <r>
      <rPr>
        <sz val="11"/>
        <color theme="1"/>
        <rFont val="Calibri"/>
        <family val="2"/>
        <scheme val="minor"/>
      </rPr>
      <t>Results of newly acquired company   BrainScale Inc. effective  18</t>
    </r>
    <r>
      <rPr>
        <vertAlign val="superscript"/>
        <sz val="11"/>
        <color theme="1"/>
        <rFont val="Calibri"/>
        <family val="2"/>
        <scheme val="minor"/>
      </rPr>
      <t>th</t>
    </r>
    <r>
      <rPr>
        <sz val="11"/>
        <color theme="1"/>
        <rFont val="Calibri"/>
        <family val="2"/>
        <scheme val="minor"/>
      </rPr>
      <t xml:space="preserve"> Nov, 2021</t>
    </r>
  </si>
  <si>
    <r>
      <t xml:space="preserve">22) Results of newlyu acquired company </t>
    </r>
    <r>
      <rPr>
        <sz val="7"/>
        <color theme="1"/>
        <rFont val="Times New Roman"/>
        <family val="1"/>
      </rPr>
      <t xml:space="preserve">  </t>
    </r>
    <r>
      <rPr>
        <sz val="10"/>
        <color theme="1"/>
        <rFont val="Verdana"/>
        <family val="2"/>
      </rPr>
      <t>Geomatic Pty. Ltd. , effective 15</t>
    </r>
    <r>
      <rPr>
        <vertAlign val="superscript"/>
        <sz val="10"/>
        <color theme="1"/>
        <rFont val="Verdana"/>
        <family val="2"/>
      </rPr>
      <t>th</t>
    </r>
    <r>
      <rPr>
        <sz val="10"/>
        <color theme="1"/>
        <rFont val="Verdana"/>
        <family val="2"/>
      </rPr>
      <t xml:space="preserve"> Feb 2022</t>
    </r>
  </si>
  <si>
    <t>14) Results of newly acquired company Digital OnUs Group effective 7th May, 2021 and Eventus Solutions Group effective 18th June, 2021</t>
  </si>
  <si>
    <r>
      <t>15) Results of newly acquired company Infostar LLC  effective  25</t>
    </r>
    <r>
      <rPr>
        <vertAlign val="superscript"/>
        <sz val="10"/>
        <color theme="1"/>
        <rFont val="Verdana"/>
        <family val="2"/>
      </rPr>
      <t>th</t>
    </r>
    <r>
      <rPr>
        <sz val="10"/>
        <color theme="1"/>
        <rFont val="Verdana"/>
        <family val="2"/>
      </rPr>
      <t xml:space="preserve"> Oct, 2021</t>
    </r>
  </si>
  <si>
    <r>
      <rPr>
        <sz val="11"/>
        <color theme="1"/>
        <rFont val="Calibri"/>
        <family val="2"/>
        <scheme val="minor"/>
      </rPr>
      <t>16) Results of newly acquired company Activus Connect LLC and Activus Connect PR LLC effective 3</t>
    </r>
    <r>
      <rPr>
        <vertAlign val="superscript"/>
        <sz val="11"/>
        <color theme="1"/>
        <rFont val="Calibri"/>
        <family val="2"/>
        <scheme val="minor"/>
      </rPr>
      <t>rd</t>
    </r>
    <r>
      <rPr>
        <sz val="11"/>
        <color theme="1"/>
        <rFont val="Calibri"/>
        <family val="2"/>
        <scheme val="minor"/>
      </rPr>
      <t xml:space="preserve"> Dec, 2021</t>
    </r>
  </si>
  <si>
    <r>
      <t xml:space="preserve">17) </t>
    </r>
    <r>
      <rPr>
        <sz val="11"/>
        <color theme="1"/>
        <rFont val="Calibri"/>
        <family val="2"/>
        <scheme val="minor"/>
      </rPr>
      <t>Results of newly acquired company   BrainScale Inc. effective  18</t>
    </r>
    <r>
      <rPr>
        <vertAlign val="superscript"/>
        <sz val="11"/>
        <color theme="1"/>
        <rFont val="Calibri"/>
        <family val="2"/>
        <scheme val="minor"/>
      </rPr>
      <t>th</t>
    </r>
    <r>
      <rPr>
        <sz val="11"/>
        <color theme="1"/>
        <rFont val="Calibri"/>
        <family val="2"/>
        <scheme val="minor"/>
      </rPr>
      <t xml:space="preserve"> Nov, 2021</t>
    </r>
  </si>
  <si>
    <r>
      <t>18)Results of newly acquired company</t>
    </r>
    <r>
      <rPr>
        <sz val="11"/>
        <color theme="1"/>
        <rFont val="Calibri"/>
        <family val="2"/>
        <scheme val="minor"/>
      </rPr>
      <t>  We Make Websites Limited effective  25</t>
    </r>
    <r>
      <rPr>
        <vertAlign val="superscript"/>
        <sz val="11"/>
        <color theme="1"/>
        <rFont val="Calibri"/>
        <family val="2"/>
        <scheme val="minor"/>
      </rPr>
      <t>th</t>
    </r>
    <r>
      <rPr>
        <sz val="11"/>
        <color theme="1"/>
        <rFont val="Calibri"/>
        <family val="2"/>
        <scheme val="minor"/>
      </rPr>
      <t xml:space="preserve"> Oct, 2021</t>
    </r>
  </si>
  <si>
    <r>
      <t xml:space="preserve">19) Results of newly acquired company </t>
    </r>
    <r>
      <rPr>
        <sz val="11"/>
        <color theme="1"/>
        <rFont val="Calibri"/>
        <family val="2"/>
        <scheme val="minor"/>
      </rPr>
      <t xml:space="preserve"> Beris Consulting GmbH effective 1</t>
    </r>
    <r>
      <rPr>
        <vertAlign val="superscript"/>
        <sz val="11"/>
        <color theme="1"/>
        <rFont val="Calibri"/>
        <family val="2"/>
        <scheme val="minor"/>
      </rPr>
      <t>st</t>
    </r>
    <r>
      <rPr>
        <sz val="11"/>
        <color theme="1"/>
        <rFont val="Calibri"/>
        <family val="2"/>
        <scheme val="minor"/>
      </rPr>
      <t xml:space="preserve"> Oct, 2021</t>
    </r>
  </si>
  <si>
    <r>
      <t>20) Results of newly acquired company</t>
    </r>
    <r>
      <rPr>
        <sz val="11"/>
        <color theme="1"/>
        <rFont val="Calibri"/>
        <family val="2"/>
        <scheme val="minor"/>
      </rPr>
      <t>  Green Investment LLC (USA) Allyis effective 31</t>
    </r>
    <r>
      <rPr>
        <vertAlign val="superscript"/>
        <sz val="11"/>
        <color theme="1"/>
        <rFont val="Calibri"/>
        <family val="2"/>
        <scheme val="minor"/>
      </rPr>
      <t>st</t>
    </r>
    <r>
      <rPr>
        <sz val="11"/>
        <color theme="1"/>
        <rFont val="Calibri"/>
        <family val="2"/>
        <scheme val="minor"/>
      </rPr>
      <t xml:space="preserve"> Dec, 2021</t>
    </r>
  </si>
  <si>
    <r>
      <t xml:space="preserve">22) Results of newly acquried company </t>
    </r>
    <r>
      <rPr>
        <sz val="7"/>
        <color theme="1"/>
        <rFont val="Times New Roman"/>
        <family val="1"/>
      </rPr>
      <t xml:space="preserve">   </t>
    </r>
    <r>
      <rPr>
        <sz val="10"/>
        <color theme="1"/>
        <rFont val="Verdana"/>
        <family val="2"/>
      </rPr>
      <t>Com Tec Co IT Ltd. (CTC) effective  17</t>
    </r>
    <r>
      <rPr>
        <vertAlign val="superscript"/>
        <sz val="10"/>
        <color theme="1"/>
        <rFont val="Verdana"/>
        <family val="2"/>
      </rPr>
      <t>th</t>
    </r>
    <r>
      <rPr>
        <sz val="10"/>
        <color theme="1"/>
        <rFont val="Verdana"/>
        <family val="2"/>
      </rPr>
      <t xml:space="preserve"> Jan 2022</t>
    </r>
  </si>
  <si>
    <t>23) Financial Results of Q3'FY22 are unaudited and are subject to review</t>
  </si>
  <si>
    <r>
      <t xml:space="preserve">21) Results of newly acquired company </t>
    </r>
    <r>
      <rPr>
        <sz val="7"/>
        <color theme="1"/>
        <rFont val="Times New Roman"/>
        <family val="1"/>
      </rPr>
      <t xml:space="preserve">  </t>
    </r>
    <r>
      <rPr>
        <sz val="10"/>
        <color theme="1"/>
        <rFont val="Verdana"/>
        <family val="2"/>
      </rPr>
      <t>Geomatic Pty. Ltd. , effective 15</t>
    </r>
    <r>
      <rPr>
        <vertAlign val="superscript"/>
        <sz val="10"/>
        <color theme="1"/>
        <rFont val="Verdana"/>
        <family val="2"/>
      </rPr>
      <t>th</t>
    </r>
    <r>
      <rPr>
        <sz val="10"/>
        <color theme="1"/>
        <rFont val="Verdana"/>
        <family val="2"/>
      </rPr>
      <t xml:space="preserve"> Feb 2022</t>
    </r>
  </si>
  <si>
    <t>(f) Other Intangible Assets</t>
  </si>
  <si>
    <t>(A) Cash Flow from Operating Activities</t>
  </si>
  <si>
    <t>(B) Cash Flow from Investing Activities</t>
  </si>
  <si>
    <t>(C) Cash Flow from Financing Activities</t>
  </si>
  <si>
    <t>YTD Jun 22</t>
  </si>
  <si>
    <t>FY 2022-23</t>
  </si>
  <si>
    <t>Gain on sale of subsidiary</t>
  </si>
  <si>
    <t>*Discontinued in FY'23</t>
  </si>
  <si>
    <t>IT Headcount Onsite /Offshore  Break-up in % *</t>
  </si>
  <si>
    <t>* Onsite /Offshore  IT  Revenue is replaced with  IT headcount split and restated for prior period</t>
  </si>
  <si>
    <t>Trade Receivables and contract assets</t>
  </si>
  <si>
    <t>Income taxes paid, net</t>
  </si>
  <si>
    <t>5) LTM : Last twelve months</t>
  </si>
  <si>
    <r>
      <t xml:space="preserve">24) Results of newly acquried company </t>
    </r>
    <r>
      <rPr>
        <sz val="7"/>
        <color theme="1"/>
        <rFont val="Times New Roman"/>
        <family val="1"/>
      </rPr>
      <t> </t>
    </r>
    <r>
      <rPr>
        <sz val="10"/>
        <color theme="1"/>
        <rFont val="Verdana"/>
        <family val="2"/>
      </rPr>
      <t>Thirdware Solutions Limited (India)  effective 3rd Jun 2022</t>
    </r>
  </si>
  <si>
    <r>
      <t xml:space="preserve">25) Results of newly acquried company </t>
    </r>
    <r>
      <rPr>
        <sz val="7"/>
        <color theme="1"/>
        <rFont val="Times New Roman"/>
        <family val="1"/>
      </rPr>
      <t> </t>
    </r>
    <r>
      <rPr>
        <sz val="10"/>
        <color theme="1"/>
        <rFont val="Verdana"/>
        <family val="2"/>
      </rPr>
      <t>Thirdware Solutions Limited (India)  effective 3rd Jun 2022</t>
    </r>
  </si>
  <si>
    <t>Unrealised Exchange Loss / (Gain) (net)</t>
  </si>
  <si>
    <t>Change in fair valuation of Contractual Obligations</t>
  </si>
  <si>
    <t>Net cash used in investing activities (B)</t>
  </si>
  <si>
    <t>Net cash used in financing activities (C )</t>
  </si>
  <si>
    <t>Net Increase in cash and cash equivalents during the period (D=A+B+C)</t>
  </si>
  <si>
    <t>Cash and Cash Equivalents at the end of the period (G=D+E+F)</t>
  </si>
  <si>
    <t>YTD Sept 22</t>
  </si>
  <si>
    <t>Interest Income Received</t>
  </si>
  <si>
    <t xml:space="preserve">Transaction with Non Controlling Interest </t>
  </si>
  <si>
    <t>Share of (Profit) // Loss of Associates</t>
  </si>
  <si>
    <t>YTD Dec 22</t>
  </si>
  <si>
    <t xml:space="preserve">      (iV) Other Financial Liabilities</t>
  </si>
  <si>
    <t>YTD Mar 23</t>
  </si>
  <si>
    <t>(c) Current Tax Liabilities (Net)</t>
  </si>
  <si>
    <t>FY 2023-24</t>
  </si>
  <si>
    <t>YTD June 23</t>
  </si>
  <si>
    <t>YTD Sept 23</t>
  </si>
  <si>
    <t>Net Changes in:</t>
  </si>
  <si>
    <t>Proceeds from Sale of Property, Plant and Equipment</t>
  </si>
  <si>
    <t>YTD Dec 23</t>
  </si>
  <si>
    <t>YTD Mar 24</t>
  </si>
  <si>
    <t>Provision for onerous contracts</t>
  </si>
  <si>
    <t>FY 2024-25</t>
  </si>
  <si>
    <t>*Discontinued in FY'24 for old classification</t>
  </si>
  <si>
    <t>Hi-Tech and Media</t>
  </si>
  <si>
    <t>YTD June 24</t>
  </si>
  <si>
    <t>2) * Free Cash Flow is as per Management Reporting till FY 22-23, post which it is as per SCH III statutory financials</t>
  </si>
  <si>
    <t>Healthcare &amp;  Life Sciences</t>
  </si>
  <si>
    <t>Acquisition of NCI</t>
  </si>
  <si>
    <t>As part of regular review of its customer portfolio &amp; verticals, company had reassessed the customers (groups) which are into multiple businesses and have aligned vertical which is closer to the actual nature of services or majority of services being offered.  In line with that, have aligned previous year comparative.</t>
  </si>
  <si>
    <t>YTD Sept 24</t>
  </si>
  <si>
    <t>BPS professionals</t>
  </si>
  <si>
    <t>YTD Dec 24</t>
  </si>
  <si>
    <t>YTD Mar 25</t>
  </si>
  <si>
    <t>FY 2025-26</t>
  </si>
  <si>
    <t>YTD June 25</t>
  </si>
  <si>
    <t>(j) Other Tax Assets (Net)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</si>
</sst>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_(* #,##0.0_);_(* \(#,##0.0\);_(* &quot;-&quot;??_);_(@_)"/>
    <numFmt numFmtId="166" formatCode="_(* #,##0_);_(* \(#,##0\);_(* &quot;-&quot;??_);_(@_)"/>
    <numFmt numFmtId="167" formatCode="0.0"/>
    <numFmt numFmtId="168" formatCode="[$-409]mmm\-yy;@"/>
    <numFmt numFmtId="169" formatCode="_(* #,##0.00000_);_(* \(#,##0.00000\);_(* &quot;-&quot;??_);_(@_)"/>
  </numFmts>
  <fonts count="2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3"/>
      <color theme="1"/>
      <name val="Calibri"/>
      <family val="2"/>
      <scheme val="minor"/>
    </font>
    <font>
      <sz val="11"/>
      <name val="Calibri"/>
      <family val="2"/>
      <scheme val="minor"/>
    </font>
    <font>
      <sz val="10"/>
      <name val="Arial"/>
      <family val="2"/>
    </font>
    <font>
      <b/>
      <sz val="11"/>
      <name val="Calibri"/>
      <family val="2"/>
      <scheme val="minor"/>
    </font>
    <font>
      <b/>
      <sz val="13"/>
      <name val="Calibri"/>
      <family val="2"/>
      <scheme val="minor"/>
    </font>
    <font>
      <sz val="13"/>
      <name val="Calibri"/>
      <family val="2"/>
      <scheme val="minor"/>
    </font>
    <font>
      <sz val="13"/>
      <color theme="0"/>
      <name val="Calibri"/>
      <family val="2"/>
      <scheme val="minor"/>
    </font>
    <font>
      <b/>
      <i/>
      <sz val="11"/>
      <name val="Calibri"/>
      <family val="2"/>
      <scheme val="minor"/>
    </font>
    <font>
      <u/>
      <sz val="11"/>
      <color theme="10"/>
      <name val="Calibri"/>
      <family val="2"/>
      <scheme val="minor"/>
    </font>
    <font>
      <b/>
      <u/>
      <sz val="11"/>
      <color theme="1"/>
      <name val="Calibri"/>
      <family val="2"/>
      <scheme val="minor"/>
    </font>
    <font>
      <sz val="13"/>
      <color rgb="FFFF0000"/>
      <name val="Calibri"/>
      <family val="2"/>
      <scheme val="minor"/>
    </font>
    <font>
      <sz val="11"/>
      <color rgb="FF000000"/>
      <name val="Calibri"/>
      <family val="2"/>
    </font>
    <font>
      <sz val="11"/>
      <color rgb="FF000000"/>
      <name val="Calibri"/>
      <family val="2"/>
      <scheme val="minor"/>
    </font>
    <font>
      <b/>
      <i/>
      <sz val="11"/>
      <name val="Calibri Light"/>
      <family val="2"/>
      <scheme val="major"/>
    </font>
    <font>
      <b/>
      <i/>
      <sz val="9"/>
      <color theme="1"/>
      <name val="Arial"/>
      <family val="2"/>
    </font>
    <font>
      <sz val="10"/>
      <color theme="1"/>
      <name val="Verdana"/>
      <family val="2"/>
    </font>
    <font>
      <sz val="7"/>
      <color theme="1"/>
      <name val="Times New Roman"/>
      <family val="1"/>
    </font>
    <font>
      <vertAlign val="superscript"/>
      <sz val="10"/>
      <color theme="1"/>
      <name val="Verdana"/>
      <family val="2"/>
    </font>
    <font>
      <vertAlign val="superscript"/>
      <sz val="11"/>
      <color theme="1"/>
      <name val="Calibri"/>
      <family val="2"/>
      <scheme val="minor"/>
    </font>
    <font>
      <b/>
      <i/>
      <sz val="10"/>
      <name val="Calibri"/>
      <family val="2"/>
      <scheme val="minor"/>
    </font>
    <font>
      <sz val="11"/>
      <color theme="1"/>
      <name val="Aptos"/>
      <family val="2"/>
    </font>
  </fonts>
  <fills count="6">
    <fill>
      <patternFill patternType="none"/>
    </fill>
    <fill>
      <patternFill patternType="gray125"/>
    </fill>
    <fill>
      <patternFill patternType="solid">
        <fgColor rgb="FFE31837"/>
        <bgColor indexed="64"/>
      </patternFill>
    </fill>
    <fill>
      <patternFill patternType="solid">
        <fgColor theme="0"/>
        <bgColor indexed="64"/>
      </patternFill>
    </fill>
    <fill>
      <patternFill patternType="solid">
        <fgColor rgb="FFE43044"/>
        <bgColor indexed="64"/>
      </patternFill>
    </fill>
    <fill>
      <patternFill patternType="solid">
        <fgColor theme="0" tint="-4.9989318521683403E-2"/>
        <bgColor indexed="64"/>
      </patternFill>
    </fill>
  </fills>
  <borders count="4">
    <border>
      <left/>
      <right/>
      <top/>
      <bottom/>
      <diagonal/>
    </border>
    <border>
      <left/>
      <right style="thin">
        <color indexed="64"/>
      </right>
      <top/>
      <bottom/>
      <diagonal/>
    </border>
    <border>
      <left style="medium">
        <color indexed="64"/>
      </left>
      <right/>
      <top style="medium">
        <color theme="1"/>
      </top>
      <bottom/>
      <diagonal/>
    </border>
    <border>
      <left style="medium">
        <color indexed="64"/>
      </left>
      <right/>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7" fillId="0" borderId="0"/>
    <xf numFmtId="0" fontId="13" fillId="0" borderId="0" applyNumberFormat="0" applyFill="0" applyBorder="0" applyAlignment="0" applyProtection="0"/>
  </cellStyleXfs>
  <cellXfs count="418">
    <xf numFmtId="0" fontId="0" fillId="0" borderId="0" xfId="0"/>
    <xf numFmtId="43" fontId="6" fillId="3" borderId="0" xfId="3" applyNumberFormat="1" applyFont="1" applyFill="1" applyAlignment="1">
      <alignment horizontal="center" vertical="center"/>
    </xf>
    <xf numFmtId="43" fontId="6" fillId="3" borderId="0" xfId="3" applyNumberFormat="1" applyFont="1" applyFill="1" applyAlignment="1">
      <alignment horizontal="center"/>
    </xf>
    <xf numFmtId="0" fontId="6" fillId="3" borderId="0" xfId="3" applyFont="1" applyFill="1" applyAlignment="1">
      <alignment horizontal="center"/>
    </xf>
    <xf numFmtId="0" fontId="6" fillId="3" borderId="0" xfId="3" applyFont="1" applyFill="1" applyAlignment="1">
      <alignment horizontal="center" vertical="center"/>
    </xf>
    <xf numFmtId="9" fontId="6" fillId="3" borderId="0" xfId="2" applyFont="1" applyFill="1" applyBorder="1" applyAlignment="1">
      <alignment horizontal="center" vertical="center"/>
    </xf>
    <xf numFmtId="43" fontId="4" fillId="3" borderId="0" xfId="3" applyNumberFormat="1" applyFont="1" applyFill="1" applyAlignment="1">
      <alignment horizontal="center"/>
    </xf>
    <xf numFmtId="43" fontId="4" fillId="3" borderId="0" xfId="3" applyNumberFormat="1" applyFont="1" applyFill="1" applyAlignment="1">
      <alignment horizontal="center" vertical="center"/>
    </xf>
    <xf numFmtId="0" fontId="6" fillId="0" borderId="0" xfId="0" applyFont="1" applyAlignment="1">
      <alignment vertical="top"/>
    </xf>
    <xf numFmtId="166" fontId="0" fillId="0" borderId="0" xfId="1" applyNumberFormat="1" applyFont="1"/>
    <xf numFmtId="165" fontId="0" fillId="0" borderId="0" xfId="1" applyNumberFormat="1" applyFont="1"/>
    <xf numFmtId="165" fontId="8" fillId="3" borderId="0" xfId="1" applyNumberFormat="1" applyFont="1" applyFill="1" applyBorder="1" applyAlignment="1">
      <alignment horizontal="center" vertical="center"/>
    </xf>
    <xf numFmtId="166" fontId="8" fillId="3" borderId="0" xfId="5" applyNumberFormat="1" applyFont="1" applyFill="1" applyBorder="1" applyAlignment="1">
      <alignment horizontal="center" vertical="center"/>
    </xf>
    <xf numFmtId="165" fontId="6" fillId="3" borderId="0" xfId="1" applyNumberFormat="1" applyFont="1" applyFill="1" applyBorder="1" applyAlignment="1">
      <alignment horizontal="center" vertical="center"/>
    </xf>
    <xf numFmtId="166" fontId="6" fillId="3" borderId="0" xfId="5" applyNumberFormat="1" applyFont="1" applyFill="1" applyBorder="1" applyAlignment="1">
      <alignment horizontal="center" vertical="center"/>
    </xf>
    <xf numFmtId="166" fontId="6" fillId="3" borderId="0" xfId="1" applyNumberFormat="1" applyFont="1" applyFill="1" applyBorder="1" applyAlignment="1">
      <alignment horizontal="center" vertical="center"/>
    </xf>
    <xf numFmtId="2" fontId="6" fillId="3" borderId="0" xfId="3" applyNumberFormat="1" applyFont="1" applyFill="1" applyAlignment="1">
      <alignment horizontal="center"/>
    </xf>
    <xf numFmtId="2" fontId="6" fillId="3" borderId="0" xfId="3" applyNumberFormat="1" applyFont="1" applyFill="1" applyAlignment="1">
      <alignment horizontal="center" vertical="center"/>
    </xf>
    <xf numFmtId="166" fontId="6" fillId="5" borderId="0" xfId="1" applyNumberFormat="1" applyFont="1" applyFill="1" applyBorder="1" applyAlignment="1">
      <alignment horizontal="center" vertical="center"/>
    </xf>
    <xf numFmtId="0" fontId="6" fillId="5" borderId="0" xfId="3" applyFont="1" applyFill="1" applyAlignment="1">
      <alignment horizontal="center" vertical="center"/>
    </xf>
    <xf numFmtId="43" fontId="6" fillId="5" borderId="0" xfId="3" applyNumberFormat="1" applyFont="1" applyFill="1" applyAlignment="1">
      <alignment horizontal="center" vertical="center"/>
    </xf>
    <xf numFmtId="167" fontId="6" fillId="3" borderId="0" xfId="3" applyNumberFormat="1" applyFont="1" applyFill="1" applyAlignment="1">
      <alignment horizontal="right" vertical="center"/>
    </xf>
    <xf numFmtId="165" fontId="1" fillId="3" borderId="0" xfId="1" applyNumberFormat="1" applyFont="1" applyFill="1" applyBorder="1" applyAlignment="1">
      <alignment horizontal="center" vertical="center"/>
    </xf>
    <xf numFmtId="0" fontId="8" fillId="3" borderId="0" xfId="3" quotePrefix="1" applyFont="1" applyFill="1" applyAlignment="1">
      <alignment horizontal="center" vertical="center"/>
    </xf>
    <xf numFmtId="165" fontId="6" fillId="5" borderId="0" xfId="1" applyNumberFormat="1" applyFont="1" applyFill="1" applyBorder="1" applyAlignment="1">
      <alignment horizontal="center" vertical="center"/>
    </xf>
    <xf numFmtId="166" fontId="6" fillId="5" borderId="0" xfId="5" applyNumberFormat="1" applyFont="1" applyFill="1" applyBorder="1" applyAlignment="1">
      <alignment horizontal="center" vertical="center"/>
    </xf>
    <xf numFmtId="165" fontId="1" fillId="5" borderId="0" xfId="1" applyNumberFormat="1" applyFont="1" applyFill="1" applyBorder="1" applyAlignment="1">
      <alignment horizontal="center" vertical="center"/>
    </xf>
    <xf numFmtId="165" fontId="8" fillId="5" borderId="0" xfId="1" applyNumberFormat="1" applyFont="1" applyFill="1" applyBorder="1" applyAlignment="1">
      <alignment horizontal="center" vertical="center"/>
    </xf>
    <xf numFmtId="166" fontId="8" fillId="5" borderId="0" xfId="5" applyNumberFormat="1" applyFont="1" applyFill="1" applyBorder="1" applyAlignment="1">
      <alignment horizontal="center" vertical="center"/>
    </xf>
    <xf numFmtId="166" fontId="8" fillId="5" borderId="0" xfId="1" applyNumberFormat="1" applyFont="1" applyFill="1" applyBorder="1" applyAlignment="1">
      <alignment horizontal="center" vertical="center"/>
    </xf>
    <xf numFmtId="0" fontId="8" fillId="5" borderId="0" xfId="3" quotePrefix="1" applyFont="1" applyFill="1" applyAlignment="1">
      <alignment horizontal="center" vertical="center"/>
    </xf>
    <xf numFmtId="2" fontId="6" fillId="5" borderId="0" xfId="3" applyNumberFormat="1" applyFont="1" applyFill="1" applyAlignment="1">
      <alignment horizontal="center"/>
    </xf>
    <xf numFmtId="2" fontId="6" fillId="5" borderId="0" xfId="3" applyNumberFormat="1" applyFont="1" applyFill="1" applyAlignment="1">
      <alignment horizontal="center" vertical="center"/>
    </xf>
    <xf numFmtId="0" fontId="3" fillId="0" borderId="0" xfId="0" applyFont="1"/>
    <xf numFmtId="0" fontId="6" fillId="0" borderId="0" xfId="0" applyFont="1"/>
    <xf numFmtId="165" fontId="8" fillId="5" borderId="0" xfId="1" applyNumberFormat="1" applyFont="1" applyFill="1" applyBorder="1" applyAlignment="1">
      <alignment horizontal="center"/>
    </xf>
    <xf numFmtId="165" fontId="8" fillId="3" borderId="0" xfId="1" applyNumberFormat="1" applyFont="1" applyFill="1" applyBorder="1" applyAlignment="1">
      <alignment horizontal="center"/>
    </xf>
    <xf numFmtId="165" fontId="6" fillId="3" borderId="0" xfId="1" applyNumberFormat="1" applyFont="1" applyFill="1" applyBorder="1" applyAlignment="1">
      <alignment horizontal="center"/>
    </xf>
    <xf numFmtId="0" fontId="8" fillId="3" borderId="0" xfId="3" applyFont="1" applyFill="1"/>
    <xf numFmtId="165" fontId="6" fillId="5" borderId="0" xfId="1" applyNumberFormat="1" applyFont="1" applyFill="1" applyBorder="1" applyAlignment="1">
      <alignment horizontal="center"/>
    </xf>
    <xf numFmtId="165" fontId="1" fillId="5" borderId="0" xfId="1" applyNumberFormat="1" applyFont="1" applyFill="1" applyBorder="1" applyAlignment="1">
      <alignment horizontal="center"/>
    </xf>
    <xf numFmtId="43" fontId="6" fillId="5" borderId="0" xfId="3" applyNumberFormat="1" applyFont="1" applyFill="1" applyAlignment="1">
      <alignment horizontal="center"/>
    </xf>
    <xf numFmtId="0" fontId="6" fillId="5" borderId="0" xfId="3" applyFont="1" applyFill="1" applyAlignment="1">
      <alignment horizontal="center"/>
    </xf>
    <xf numFmtId="164" fontId="6" fillId="3" borderId="0" xfId="2" applyNumberFormat="1" applyFont="1" applyFill="1" applyBorder="1" applyAlignment="1">
      <alignment horizontal="center"/>
    </xf>
    <xf numFmtId="164" fontId="6" fillId="3" borderId="0" xfId="2" applyNumberFormat="1" applyFont="1" applyFill="1" applyBorder="1" applyAlignment="1">
      <alignment horizontal="center" vertical="center"/>
    </xf>
    <xf numFmtId="164" fontId="8" fillId="3" borderId="0" xfId="2" applyNumberFormat="1" applyFont="1" applyFill="1" applyBorder="1" applyAlignment="1">
      <alignment horizontal="center"/>
    </xf>
    <xf numFmtId="164" fontId="8" fillId="3" borderId="0" xfId="2" applyNumberFormat="1" applyFont="1" applyFill="1" applyBorder="1" applyAlignment="1">
      <alignment horizontal="center" vertical="center"/>
    </xf>
    <xf numFmtId="0" fontId="8" fillId="3" borderId="0" xfId="3" applyFont="1" applyFill="1" applyAlignment="1">
      <alignment horizontal="center" vertical="center"/>
    </xf>
    <xf numFmtId="166" fontId="6" fillId="3" borderId="0" xfId="1" applyNumberFormat="1" applyFont="1" applyFill="1" applyBorder="1" applyAlignment="1">
      <alignment horizontal="center"/>
    </xf>
    <xf numFmtId="9" fontId="6" fillId="3" borderId="0" xfId="2" applyFont="1" applyFill="1" applyBorder="1" applyAlignment="1">
      <alignment horizontal="center"/>
    </xf>
    <xf numFmtId="164" fontId="6" fillId="3" borderId="0" xfId="2" applyNumberFormat="1" applyFont="1" applyFill="1" applyBorder="1" applyAlignment="1">
      <alignment horizontal="right" vertical="center"/>
    </xf>
    <xf numFmtId="0" fontId="6" fillId="3" borderId="0" xfId="3" applyFont="1" applyFill="1" applyAlignment="1">
      <alignment horizontal="left"/>
    </xf>
    <xf numFmtId="0" fontId="6" fillId="3" borderId="0" xfId="3" quotePrefix="1" applyFont="1" applyFill="1" applyAlignment="1">
      <alignment horizontal="left"/>
    </xf>
    <xf numFmtId="165" fontId="6" fillId="3" borderId="0" xfId="3" applyNumberFormat="1" applyFont="1" applyFill="1" applyAlignment="1">
      <alignment horizontal="center" vertical="center"/>
    </xf>
    <xf numFmtId="165" fontId="6" fillId="5" borderId="0" xfId="3" applyNumberFormat="1" applyFont="1" applyFill="1" applyAlignment="1">
      <alignment horizontal="center" vertical="center"/>
    </xf>
    <xf numFmtId="0" fontId="8" fillId="5" borderId="0" xfId="3" applyFont="1" applyFill="1" applyAlignment="1">
      <alignment horizontal="center" vertical="center"/>
    </xf>
    <xf numFmtId="164" fontId="6" fillId="5" borderId="0" xfId="2" applyNumberFormat="1" applyFont="1" applyFill="1" applyBorder="1" applyAlignment="1">
      <alignment horizontal="center" vertical="center"/>
    </xf>
    <xf numFmtId="166" fontId="6" fillId="5" borderId="0" xfId="1" applyNumberFormat="1" applyFont="1" applyFill="1" applyBorder="1" applyAlignment="1">
      <alignment horizontal="center"/>
    </xf>
    <xf numFmtId="9" fontId="6" fillId="5" borderId="0" xfId="2" applyFont="1" applyFill="1" applyBorder="1" applyAlignment="1">
      <alignment horizontal="center"/>
    </xf>
    <xf numFmtId="9" fontId="6" fillId="5" borderId="0" xfId="2" applyFont="1" applyFill="1" applyBorder="1" applyAlignment="1">
      <alignment horizontal="center" vertical="center"/>
    </xf>
    <xf numFmtId="164" fontId="8" fillId="5" borderId="0" xfId="2" applyNumberFormat="1" applyFont="1" applyFill="1" applyBorder="1" applyAlignment="1">
      <alignment horizontal="center"/>
    </xf>
    <xf numFmtId="164" fontId="8" fillId="5" borderId="0" xfId="2" applyNumberFormat="1" applyFont="1" applyFill="1" applyBorder="1" applyAlignment="1">
      <alignment horizontal="center" vertical="center"/>
    </xf>
    <xf numFmtId="164" fontId="6" fillId="5" borderId="0" xfId="2" applyNumberFormat="1" applyFont="1" applyFill="1" applyBorder="1" applyAlignment="1">
      <alignment horizontal="center"/>
    </xf>
    <xf numFmtId="0" fontId="6" fillId="3" borderId="0" xfId="0" applyFont="1" applyFill="1" applyAlignment="1">
      <alignment vertical="top"/>
    </xf>
    <xf numFmtId="0" fontId="8" fillId="3" borderId="0" xfId="0" applyFont="1" applyFill="1" applyAlignment="1">
      <alignment vertical="top"/>
    </xf>
    <xf numFmtId="166" fontId="8" fillId="3" borderId="0" xfId="1" applyNumberFormat="1" applyFont="1" applyFill="1" applyBorder="1" applyAlignment="1">
      <alignment vertical="top"/>
    </xf>
    <xf numFmtId="0" fontId="8" fillId="5" borderId="0" xfId="0" applyFont="1" applyFill="1" applyAlignment="1">
      <alignment vertical="top"/>
    </xf>
    <xf numFmtId="0" fontId="6" fillId="5" borderId="0" xfId="0" applyFont="1" applyFill="1" applyAlignment="1">
      <alignment vertical="top"/>
    </xf>
    <xf numFmtId="166" fontId="8" fillId="5" borderId="0" xfId="1" applyNumberFormat="1" applyFont="1" applyFill="1" applyBorder="1" applyAlignment="1">
      <alignment vertical="top"/>
    </xf>
    <xf numFmtId="164" fontId="6" fillId="5" borderId="0" xfId="6" applyNumberFormat="1" applyFont="1" applyFill="1" applyBorder="1" applyAlignment="1">
      <alignment horizontal="right" vertical="center"/>
    </xf>
    <xf numFmtId="164" fontId="6" fillId="5" borderId="0" xfId="2" applyNumberFormat="1" applyFont="1" applyFill="1" applyBorder="1" applyAlignment="1">
      <alignment horizontal="right" vertical="center"/>
    </xf>
    <xf numFmtId="166" fontId="6" fillId="5" borderId="0" xfId="1" applyNumberFormat="1" applyFont="1" applyFill="1" applyBorder="1" applyAlignment="1">
      <alignment horizontal="right" vertical="center"/>
    </xf>
    <xf numFmtId="166" fontId="6" fillId="3" borderId="0" xfId="1" applyNumberFormat="1" applyFont="1" applyFill="1" applyBorder="1" applyAlignment="1">
      <alignment horizontal="right" vertical="center"/>
    </xf>
    <xf numFmtId="164" fontId="8" fillId="3" borderId="0" xfId="2" applyNumberFormat="1" applyFont="1" applyFill="1" applyBorder="1" applyAlignment="1">
      <alignment horizontal="right" vertical="center"/>
    </xf>
    <xf numFmtId="0" fontId="6" fillId="5" borderId="0" xfId="8" applyFont="1" applyFill="1" applyBorder="1"/>
    <xf numFmtId="0" fontId="6" fillId="0" borderId="0" xfId="8" applyFont="1" applyBorder="1"/>
    <xf numFmtId="43" fontId="4" fillId="3" borderId="0" xfId="1" applyFont="1" applyFill="1" applyBorder="1" applyAlignment="1">
      <alignment horizontal="center" vertical="center"/>
    </xf>
    <xf numFmtId="43" fontId="4" fillId="3" borderId="0" xfId="1" applyFont="1" applyFill="1" applyBorder="1" applyAlignment="1">
      <alignment horizontal="center"/>
    </xf>
    <xf numFmtId="0" fontId="6" fillId="0" borderId="0" xfId="3" applyFont="1" applyAlignment="1">
      <alignment horizontal="left"/>
    </xf>
    <xf numFmtId="0" fontId="6" fillId="0" borderId="0" xfId="3" quotePrefix="1" applyFont="1" applyAlignment="1">
      <alignment horizontal="left"/>
    </xf>
    <xf numFmtId="0" fontId="8" fillId="0" borderId="0" xfId="0" applyFont="1" applyAlignment="1">
      <alignment vertical="top"/>
    </xf>
    <xf numFmtId="166" fontId="6" fillId="3" borderId="0" xfId="1" applyNumberFormat="1" applyFont="1" applyFill="1" applyBorder="1" applyAlignment="1">
      <alignment vertical="top"/>
    </xf>
    <xf numFmtId="166" fontId="6" fillId="5" borderId="0" xfId="1" applyNumberFormat="1" applyFont="1" applyFill="1" applyBorder="1" applyAlignment="1">
      <alignment vertical="top"/>
    </xf>
    <xf numFmtId="1" fontId="6" fillId="5" borderId="0" xfId="2" applyNumberFormat="1" applyFont="1" applyFill="1" applyBorder="1" applyAlignment="1">
      <alignment horizontal="center" vertical="center"/>
    </xf>
    <xf numFmtId="1" fontId="6" fillId="3" borderId="0" xfId="2" applyNumberFormat="1" applyFont="1" applyFill="1" applyBorder="1" applyAlignment="1">
      <alignment horizontal="center" vertical="center"/>
    </xf>
    <xf numFmtId="1" fontId="8" fillId="3" borderId="0" xfId="2" applyNumberFormat="1" applyFont="1" applyFill="1" applyBorder="1" applyAlignment="1">
      <alignment horizontal="center" vertical="center"/>
    </xf>
    <xf numFmtId="166" fontId="8" fillId="0" borderId="0" xfId="1" applyNumberFormat="1" applyFont="1" applyFill="1" applyBorder="1" applyAlignment="1">
      <alignment vertical="top"/>
    </xf>
    <xf numFmtId="166" fontId="6" fillId="0" borderId="0" xfId="1" applyNumberFormat="1" applyFont="1" applyFill="1" applyBorder="1" applyAlignment="1"/>
    <xf numFmtId="0" fontId="1" fillId="3" borderId="0" xfId="0" applyFont="1" applyFill="1"/>
    <xf numFmtId="0" fontId="1" fillId="0" borderId="0" xfId="0" applyFont="1"/>
    <xf numFmtId="0" fontId="0" fillId="0" borderId="0" xfId="0" quotePrefix="1" applyAlignment="1">
      <alignment horizontal="left" vertical="center"/>
    </xf>
    <xf numFmtId="0" fontId="6" fillId="3" borderId="0" xfId="3" quotePrefix="1" applyFont="1" applyFill="1" applyAlignment="1">
      <alignment horizontal="left" vertical="center"/>
    </xf>
    <xf numFmtId="0" fontId="8" fillId="3" borderId="0" xfId="3" applyFont="1" applyFill="1" applyAlignment="1">
      <alignment vertical="top"/>
    </xf>
    <xf numFmtId="0" fontId="6" fillId="3" borderId="0" xfId="3" applyFont="1" applyFill="1"/>
    <xf numFmtId="0" fontId="1" fillId="0" borderId="0" xfId="0" applyFont="1" applyAlignment="1">
      <alignment horizontal="left" vertical="center"/>
    </xf>
    <xf numFmtId="0" fontId="6" fillId="0" borderId="0" xfId="3" applyFont="1" applyAlignment="1">
      <alignment horizontal="left" vertical="center"/>
    </xf>
    <xf numFmtId="0" fontId="6" fillId="0" borderId="0" xfId="0" applyFont="1" applyAlignment="1">
      <alignment horizontal="left" vertical="center"/>
    </xf>
    <xf numFmtId="0" fontId="1" fillId="3" borderId="0" xfId="0" applyFont="1" applyFill="1" applyAlignment="1">
      <alignment horizontal="left" vertical="center"/>
    </xf>
    <xf numFmtId="0" fontId="8" fillId="5" borderId="1" xfId="7" quotePrefix="1" applyFont="1" applyFill="1" applyBorder="1" applyAlignment="1">
      <alignment horizontal="left"/>
    </xf>
    <xf numFmtId="166" fontId="8" fillId="5" borderId="0" xfId="1" quotePrefix="1" applyNumberFormat="1" applyFont="1" applyFill="1" applyBorder="1" applyAlignment="1">
      <alignment horizontal="left"/>
    </xf>
    <xf numFmtId="0" fontId="14" fillId="0" borderId="0" xfId="0" quotePrefix="1" applyFont="1" applyAlignment="1">
      <alignment horizontal="left"/>
    </xf>
    <xf numFmtId="0" fontId="8" fillId="3" borderId="0" xfId="7" quotePrefix="1" applyFont="1" applyFill="1" applyAlignment="1">
      <alignment horizontal="left"/>
    </xf>
    <xf numFmtId="0" fontId="2" fillId="2" borderId="2" xfId="0" quotePrefix="1" applyFont="1" applyFill="1" applyBorder="1" applyAlignment="1">
      <alignment horizontal="center" vertical="center"/>
    </xf>
    <xf numFmtId="43" fontId="2" fillId="3" borderId="0" xfId="4" applyFont="1" applyFill="1" applyBorder="1" applyAlignment="1">
      <alignment horizontal="center" vertical="center"/>
    </xf>
    <xf numFmtId="0" fontId="2" fillId="3" borderId="0" xfId="3" applyFont="1" applyFill="1" applyAlignment="1">
      <alignment horizontal="center" vertical="center"/>
    </xf>
    <xf numFmtId="0" fontId="0" fillId="3" borderId="0" xfId="0" applyFill="1"/>
    <xf numFmtId="0" fontId="8" fillId="3" borderId="0" xfId="3" quotePrefix="1" applyFont="1" applyFill="1" applyAlignment="1">
      <alignment horizontal="left"/>
    </xf>
    <xf numFmtId="43" fontId="3" fillId="0" borderId="0" xfId="1" quotePrefix="1" applyFont="1" applyAlignment="1"/>
    <xf numFmtId="164" fontId="8" fillId="5" borderId="0" xfId="2" applyNumberFormat="1" applyFont="1" applyFill="1" applyBorder="1" applyAlignment="1">
      <alignment horizontal="right" vertical="center"/>
    </xf>
    <xf numFmtId="164" fontId="8" fillId="0" borderId="0" xfId="2" applyNumberFormat="1" applyFont="1" applyFill="1" applyBorder="1" applyAlignment="1">
      <alignment horizontal="right" vertical="center"/>
    </xf>
    <xf numFmtId="0" fontId="6" fillId="5" borderId="0" xfId="3" applyFont="1" applyFill="1" applyAlignment="1">
      <alignment horizontal="left"/>
    </xf>
    <xf numFmtId="0" fontId="8" fillId="5" borderId="0" xfId="3" quotePrefix="1" applyFont="1" applyFill="1" applyAlignment="1">
      <alignment horizontal="left"/>
    </xf>
    <xf numFmtId="0" fontId="8" fillId="5" borderId="0" xfId="3" applyFont="1" applyFill="1" applyAlignment="1">
      <alignment horizontal="left" vertical="center"/>
    </xf>
    <xf numFmtId="43" fontId="1" fillId="0" borderId="0" xfId="0" applyNumberFormat="1" applyFont="1"/>
    <xf numFmtId="0" fontId="9" fillId="5" borderId="0" xfId="3" applyFont="1" applyFill="1"/>
    <xf numFmtId="0" fontId="12" fillId="0" borderId="0" xfId="3" applyFont="1"/>
    <xf numFmtId="0" fontId="12" fillId="3" borderId="0" xfId="3" applyFont="1" applyFill="1"/>
    <xf numFmtId="164" fontId="8" fillId="5" borderId="0" xfId="2" applyNumberFormat="1" applyFont="1" applyFill="1" applyBorder="1" applyAlignment="1">
      <alignment horizontal="right"/>
    </xf>
    <xf numFmtId="164" fontId="8" fillId="3" borderId="0" xfId="2" applyNumberFormat="1" applyFont="1" applyFill="1" applyBorder="1" applyAlignment="1">
      <alignment horizontal="right"/>
    </xf>
    <xf numFmtId="43" fontId="6" fillId="5" borderId="0" xfId="1" applyFont="1" applyFill="1" applyBorder="1" applyAlignment="1">
      <alignment horizontal="right"/>
    </xf>
    <xf numFmtId="43" fontId="6" fillId="3" borderId="0" xfId="1" applyFont="1" applyFill="1" applyBorder="1" applyAlignment="1">
      <alignment horizontal="right"/>
    </xf>
    <xf numFmtId="0" fontId="8" fillId="3" borderId="0" xfId="3" applyFont="1" applyFill="1" applyAlignment="1">
      <alignment horizontal="center"/>
    </xf>
    <xf numFmtId="0" fontId="8" fillId="5" borderId="0" xfId="3" applyFont="1" applyFill="1" applyAlignment="1">
      <alignment horizontal="center"/>
    </xf>
    <xf numFmtId="43" fontId="3" fillId="0" borderId="0" xfId="1" quotePrefix="1" applyFont="1" applyBorder="1" applyAlignment="1"/>
    <xf numFmtId="0" fontId="6" fillId="5" borderId="0" xfId="3" quotePrefix="1" applyFont="1" applyFill="1" applyAlignment="1">
      <alignment horizontal="left"/>
    </xf>
    <xf numFmtId="43" fontId="6" fillId="5" borderId="0" xfId="3" applyNumberFormat="1" applyFont="1" applyFill="1"/>
    <xf numFmtId="168" fontId="2" fillId="4" borderId="0" xfId="3" applyNumberFormat="1" applyFont="1" applyFill="1" applyAlignment="1">
      <alignment horizontal="center" vertical="center"/>
    </xf>
    <xf numFmtId="0" fontId="2" fillId="3" borderId="0" xfId="0" quotePrefix="1" applyFont="1" applyFill="1" applyAlignment="1">
      <alignment horizontal="center" vertical="center"/>
    </xf>
    <xf numFmtId="168" fontId="2" fillId="3" borderId="0" xfId="3" applyNumberFormat="1" applyFont="1" applyFill="1" applyAlignment="1">
      <alignment horizontal="center" vertical="center"/>
    </xf>
    <xf numFmtId="0" fontId="8" fillId="5" borderId="0" xfId="1" applyNumberFormat="1" applyFont="1" applyFill="1" applyBorder="1" applyAlignment="1">
      <alignment vertical="top"/>
    </xf>
    <xf numFmtId="166" fontId="6" fillId="3" borderId="0" xfId="1" applyNumberFormat="1" applyFont="1" applyFill="1" applyBorder="1" applyAlignment="1"/>
    <xf numFmtId="168" fontId="2" fillId="2" borderId="0" xfId="3" applyNumberFormat="1" applyFont="1" applyFill="1" applyAlignment="1">
      <alignment horizontal="center" vertical="center"/>
    </xf>
    <xf numFmtId="0" fontId="8" fillId="3" borderId="1" xfId="7" quotePrefix="1" applyFont="1" applyFill="1" applyBorder="1" applyAlignment="1">
      <alignment horizontal="left"/>
    </xf>
    <xf numFmtId="0" fontId="6" fillId="5" borderId="1" xfId="7" quotePrefix="1" applyFont="1" applyFill="1" applyBorder="1" applyAlignment="1">
      <alignment horizontal="left"/>
    </xf>
    <xf numFmtId="166" fontId="6" fillId="5" borderId="0" xfId="1" quotePrefix="1" applyNumberFormat="1" applyFont="1" applyFill="1" applyBorder="1" applyAlignment="1">
      <alignment horizontal="left"/>
    </xf>
    <xf numFmtId="0" fontId="6" fillId="3" borderId="1" xfId="7" quotePrefix="1" applyFont="1" applyFill="1" applyBorder="1" applyAlignment="1">
      <alignment horizontal="left"/>
    </xf>
    <xf numFmtId="166" fontId="6" fillId="3" borderId="0" xfId="1" quotePrefix="1" applyNumberFormat="1" applyFont="1" applyFill="1" applyBorder="1" applyAlignment="1">
      <alignment horizontal="left"/>
    </xf>
    <xf numFmtId="166" fontId="6" fillId="5" borderId="0" xfId="1" applyNumberFormat="1" applyFont="1" applyFill="1" applyBorder="1" applyAlignment="1"/>
    <xf numFmtId="166" fontId="8" fillId="5" borderId="0" xfId="1" applyNumberFormat="1" applyFont="1" applyFill="1" applyBorder="1" applyAlignment="1"/>
    <xf numFmtId="166" fontId="6" fillId="0" borderId="0" xfId="1" applyNumberFormat="1" applyFont="1" applyFill="1" applyBorder="1" applyAlignment="1">
      <alignment horizontal="left" vertical="center"/>
    </xf>
    <xf numFmtId="166" fontId="6" fillId="0" borderId="0" xfId="1" applyNumberFormat="1" applyFont="1" applyFill="1" applyBorder="1" applyAlignment="1">
      <alignment horizontal="left"/>
    </xf>
    <xf numFmtId="166" fontId="6" fillId="5" borderId="0" xfId="1" applyNumberFormat="1" applyFont="1" applyFill="1" applyBorder="1" applyAlignment="1">
      <alignment horizontal="left"/>
    </xf>
    <xf numFmtId="166" fontId="8" fillId="5" borderId="0" xfId="1" applyNumberFormat="1" applyFont="1" applyFill="1" applyBorder="1" applyAlignment="1">
      <alignment horizontal="left"/>
    </xf>
    <xf numFmtId="166" fontId="6" fillId="0" borderId="0" xfId="0" applyNumberFormat="1" applyFont="1"/>
    <xf numFmtId="166" fontId="0" fillId="0" borderId="0" xfId="0" applyNumberFormat="1"/>
    <xf numFmtId="0" fontId="8" fillId="3" borderId="0" xfId="3" applyFont="1" applyFill="1" applyAlignment="1">
      <alignment horizontal="left"/>
    </xf>
    <xf numFmtId="0" fontId="8" fillId="5" borderId="0" xfId="3" applyFont="1" applyFill="1" applyAlignment="1">
      <alignment horizontal="left"/>
    </xf>
    <xf numFmtId="0" fontId="8" fillId="5" borderId="0" xfId="3" applyFont="1" applyFill="1" applyAlignment="1">
      <alignment horizontal="left" vertical="top"/>
    </xf>
    <xf numFmtId="0" fontId="0" fillId="3" borderId="0" xfId="0" applyFill="1" applyAlignment="1">
      <alignment horizontal="left"/>
    </xf>
    <xf numFmtId="0" fontId="12" fillId="0" borderId="0" xfId="3" applyFont="1" applyAlignment="1">
      <alignment horizontal="left"/>
    </xf>
    <xf numFmtId="0" fontId="0" fillId="0" borderId="0" xfId="0" applyAlignment="1">
      <alignment horizontal="left"/>
    </xf>
    <xf numFmtId="43" fontId="6" fillId="3" borderId="0" xfId="1" applyFont="1" applyFill="1" applyBorder="1" applyAlignment="1">
      <alignment horizontal="left"/>
    </xf>
    <xf numFmtId="0" fontId="1" fillId="0" borderId="0" xfId="0" applyFont="1" applyAlignment="1">
      <alignment horizontal="left"/>
    </xf>
    <xf numFmtId="0" fontId="1" fillId="3" borderId="0" xfId="0" applyFont="1" applyFill="1" applyAlignment="1">
      <alignment horizontal="center"/>
    </xf>
    <xf numFmtId="0" fontId="8" fillId="3" borderId="0" xfId="3" applyFont="1" applyFill="1" applyAlignment="1">
      <alignment horizontal="right" vertical="center"/>
    </xf>
    <xf numFmtId="9" fontId="6" fillId="3" borderId="0" xfId="2" applyFont="1" applyFill="1" applyBorder="1" applyAlignment="1">
      <alignment horizontal="right" vertical="center"/>
    </xf>
    <xf numFmtId="0" fontId="8" fillId="5" borderId="0" xfId="3" applyFont="1" applyFill="1" applyAlignment="1">
      <alignment horizontal="right" vertical="center"/>
    </xf>
    <xf numFmtId="43" fontId="6" fillId="3" borderId="0" xfId="3" applyNumberFormat="1" applyFont="1" applyFill="1" applyAlignment="1">
      <alignment horizontal="right"/>
    </xf>
    <xf numFmtId="166" fontId="8" fillId="5" borderId="0" xfId="1" applyNumberFormat="1" applyFont="1" applyFill="1" applyBorder="1" applyAlignment="1">
      <alignment horizontal="right" vertical="center"/>
    </xf>
    <xf numFmtId="9" fontId="6" fillId="5" borderId="0" xfId="2" applyFont="1" applyFill="1" applyBorder="1" applyAlignment="1">
      <alignment horizontal="right" vertical="center"/>
    </xf>
    <xf numFmtId="165" fontId="8" fillId="5" borderId="0" xfId="1" applyNumberFormat="1" applyFont="1" applyFill="1" applyBorder="1" applyAlignment="1">
      <alignment horizontal="right" vertical="center"/>
    </xf>
    <xf numFmtId="0" fontId="0" fillId="3" borderId="0" xfId="0" applyFill="1" applyAlignment="1">
      <alignment horizontal="right"/>
    </xf>
    <xf numFmtId="43" fontId="6" fillId="5" borderId="0" xfId="3" applyNumberFormat="1" applyFont="1" applyFill="1" applyAlignment="1">
      <alignment horizontal="right"/>
    </xf>
    <xf numFmtId="1" fontId="6" fillId="5" borderId="0" xfId="2" applyNumberFormat="1" applyFont="1" applyFill="1" applyBorder="1" applyAlignment="1">
      <alignment horizontal="right" vertical="center"/>
    </xf>
    <xf numFmtId="43" fontId="6" fillId="5" borderId="0" xfId="3" applyNumberFormat="1" applyFont="1" applyFill="1" applyAlignment="1">
      <alignment horizontal="right" vertical="center"/>
    </xf>
    <xf numFmtId="43" fontId="6" fillId="3" borderId="0" xfId="3" applyNumberFormat="1" applyFont="1" applyFill="1" applyAlignment="1">
      <alignment horizontal="right" vertical="center"/>
    </xf>
    <xf numFmtId="0" fontId="6" fillId="3" borderId="0" xfId="3" applyFont="1" applyFill="1" applyAlignment="1">
      <alignment horizontal="right" vertical="center"/>
    </xf>
    <xf numFmtId="165" fontId="6" fillId="3" borderId="0" xfId="3" applyNumberFormat="1" applyFont="1" applyFill="1" applyAlignment="1">
      <alignment horizontal="right" vertical="center"/>
    </xf>
    <xf numFmtId="165" fontId="6" fillId="5" borderId="0" xfId="3" applyNumberFormat="1" applyFont="1" applyFill="1" applyAlignment="1">
      <alignment horizontal="right" vertical="center"/>
    </xf>
    <xf numFmtId="0" fontId="12" fillId="0" borderId="0" xfId="3" applyFont="1" applyAlignment="1">
      <alignment horizontal="right"/>
    </xf>
    <xf numFmtId="0" fontId="6" fillId="0" borderId="0" xfId="3" quotePrefix="1" applyFont="1" applyAlignment="1">
      <alignment horizontal="right" vertical="center"/>
    </xf>
    <xf numFmtId="0" fontId="1" fillId="0" borderId="0" xfId="0" applyFont="1" applyAlignment="1">
      <alignment horizontal="right" vertical="center"/>
    </xf>
    <xf numFmtId="0" fontId="0" fillId="0" borderId="0" xfId="0" applyAlignment="1">
      <alignment horizontal="right"/>
    </xf>
    <xf numFmtId="165" fontId="6" fillId="3" borderId="0" xfId="1" applyNumberFormat="1" applyFont="1" applyFill="1" applyBorder="1" applyAlignment="1">
      <alignment horizontal="right" vertical="center"/>
    </xf>
    <xf numFmtId="43" fontId="8" fillId="3" borderId="0" xfId="1" applyFont="1" applyFill="1" applyBorder="1" applyAlignment="1">
      <alignment horizontal="right" vertical="center"/>
    </xf>
    <xf numFmtId="165" fontId="8" fillId="3" borderId="0" xfId="1" applyNumberFormat="1" applyFont="1" applyFill="1" applyBorder="1" applyAlignment="1">
      <alignment horizontal="right" vertical="center"/>
    </xf>
    <xf numFmtId="43" fontId="4" fillId="3" borderId="0" xfId="3" applyNumberFormat="1" applyFont="1" applyFill="1" applyAlignment="1">
      <alignment horizontal="right" vertical="center"/>
    </xf>
    <xf numFmtId="0" fontId="8" fillId="3" borderId="0" xfId="3" quotePrefix="1" applyFont="1" applyFill="1" applyAlignment="1">
      <alignment horizontal="right" vertical="center"/>
    </xf>
    <xf numFmtId="0" fontId="1" fillId="3" borderId="0" xfId="0" applyFont="1" applyFill="1" applyAlignment="1">
      <alignment horizontal="right"/>
    </xf>
    <xf numFmtId="43" fontId="6" fillId="3" borderId="0" xfId="2" applyNumberFormat="1" applyFont="1" applyFill="1" applyBorder="1" applyAlignment="1">
      <alignment horizontal="right" vertical="center"/>
    </xf>
    <xf numFmtId="43" fontId="10" fillId="3" borderId="0" xfId="2" applyNumberFormat="1" applyFont="1" applyFill="1" applyBorder="1" applyAlignment="1">
      <alignment horizontal="right" vertical="center"/>
    </xf>
    <xf numFmtId="43" fontId="8" fillId="5" borderId="0" xfId="1" applyFont="1" applyFill="1" applyBorder="1" applyAlignment="1">
      <alignment horizontal="right" vertical="center"/>
    </xf>
    <xf numFmtId="165" fontId="1" fillId="3" borderId="0" xfId="1" applyNumberFormat="1" applyFont="1" applyFill="1" applyBorder="1" applyAlignment="1">
      <alignment horizontal="right" vertical="center"/>
    </xf>
    <xf numFmtId="43" fontId="10" fillId="3" borderId="0" xfId="3" applyNumberFormat="1" applyFont="1" applyFill="1" applyAlignment="1">
      <alignment horizontal="right"/>
    </xf>
    <xf numFmtId="43" fontId="10" fillId="3" borderId="0" xfId="3" applyNumberFormat="1" applyFont="1" applyFill="1" applyAlignment="1">
      <alignment horizontal="right" vertical="center"/>
    </xf>
    <xf numFmtId="166" fontId="10" fillId="3" borderId="0" xfId="1" applyNumberFormat="1" applyFont="1" applyFill="1" applyBorder="1" applyAlignment="1">
      <alignment horizontal="right"/>
    </xf>
    <xf numFmtId="43" fontId="9" fillId="5" borderId="0" xfId="1" applyFont="1" applyFill="1" applyBorder="1" applyAlignment="1">
      <alignment horizontal="right"/>
    </xf>
    <xf numFmtId="43" fontId="9" fillId="3" borderId="0" xfId="1" applyFont="1" applyFill="1" applyBorder="1" applyAlignment="1">
      <alignment horizontal="right"/>
    </xf>
    <xf numFmtId="166" fontId="6" fillId="3" borderId="0" xfId="1" applyNumberFormat="1" applyFont="1" applyFill="1" applyBorder="1" applyAlignment="1">
      <alignment horizontal="right"/>
    </xf>
    <xf numFmtId="0" fontId="6" fillId="3" borderId="0" xfId="3" applyFont="1" applyFill="1" applyAlignment="1">
      <alignment horizontal="right"/>
    </xf>
    <xf numFmtId="166" fontId="6" fillId="5" borderId="0" xfId="1" applyNumberFormat="1" applyFont="1" applyFill="1" applyBorder="1" applyAlignment="1">
      <alignment horizontal="right"/>
    </xf>
    <xf numFmtId="166" fontId="10" fillId="5" borderId="0" xfId="1" applyNumberFormat="1" applyFont="1" applyFill="1" applyBorder="1" applyAlignment="1">
      <alignment horizontal="right"/>
    </xf>
    <xf numFmtId="0" fontId="6" fillId="3" borderId="0" xfId="3" quotePrefix="1" applyFont="1" applyFill="1" applyAlignment="1">
      <alignment horizontal="right"/>
    </xf>
    <xf numFmtId="43" fontId="10" fillId="5" borderId="0" xfId="3" applyNumberFormat="1" applyFont="1" applyFill="1" applyAlignment="1">
      <alignment horizontal="right"/>
    </xf>
    <xf numFmtId="0" fontId="1" fillId="5" borderId="0" xfId="0" applyFont="1" applyFill="1" applyAlignment="1">
      <alignment horizontal="right"/>
    </xf>
    <xf numFmtId="1" fontId="6" fillId="3" borderId="0" xfId="2" applyNumberFormat="1" applyFont="1" applyFill="1" applyBorder="1" applyAlignment="1">
      <alignment horizontal="right" vertical="center"/>
    </xf>
    <xf numFmtId="1" fontId="8" fillId="3" borderId="0" xfId="2" applyNumberFormat="1" applyFont="1" applyFill="1" applyBorder="1" applyAlignment="1">
      <alignment horizontal="right" vertical="center"/>
    </xf>
    <xf numFmtId="0" fontId="3" fillId="3" borderId="0" xfId="0" applyFont="1" applyFill="1" applyAlignment="1">
      <alignment horizontal="right"/>
    </xf>
    <xf numFmtId="166" fontId="8" fillId="3" borderId="0" xfId="1" applyNumberFormat="1" applyFont="1" applyFill="1" applyBorder="1" applyAlignment="1">
      <alignment horizontal="right" vertical="center"/>
    </xf>
    <xf numFmtId="43" fontId="10" fillId="5" borderId="0" xfId="3" applyNumberFormat="1" applyFont="1" applyFill="1" applyAlignment="1">
      <alignment horizontal="right" vertical="center"/>
    </xf>
    <xf numFmtId="0" fontId="1" fillId="0" borderId="0" xfId="0" applyFont="1" applyAlignment="1">
      <alignment horizontal="right"/>
    </xf>
    <xf numFmtId="0" fontId="1" fillId="3" borderId="0" xfId="0" applyFont="1" applyFill="1" applyAlignment="1">
      <alignment horizontal="right" vertical="center"/>
    </xf>
    <xf numFmtId="165" fontId="6" fillId="5" borderId="0" xfId="1" applyNumberFormat="1" applyFont="1" applyFill="1" applyBorder="1" applyAlignment="1">
      <alignment horizontal="right" vertical="center"/>
    </xf>
    <xf numFmtId="165" fontId="1" fillId="5" borderId="0" xfId="1" applyNumberFormat="1" applyFont="1" applyFill="1" applyBorder="1" applyAlignment="1">
      <alignment horizontal="right" vertical="center"/>
    </xf>
    <xf numFmtId="0" fontId="8" fillId="5" borderId="0" xfId="3" quotePrefix="1" applyFont="1" applyFill="1" applyAlignment="1">
      <alignment horizontal="right" vertical="center"/>
    </xf>
    <xf numFmtId="0" fontId="6" fillId="5" borderId="0" xfId="3" applyFont="1" applyFill="1" applyAlignment="1">
      <alignment horizontal="right" vertical="center"/>
    </xf>
    <xf numFmtId="0" fontId="8" fillId="5" borderId="0" xfId="3" applyFont="1" applyFill="1" applyAlignment="1">
      <alignment horizontal="right"/>
    </xf>
    <xf numFmtId="0" fontId="6" fillId="0" borderId="0" xfId="3" applyFont="1" applyAlignment="1">
      <alignment horizontal="right"/>
    </xf>
    <xf numFmtId="0" fontId="6" fillId="0" borderId="0" xfId="3" quotePrefix="1" applyFont="1" applyAlignment="1">
      <alignment horizontal="right"/>
    </xf>
    <xf numFmtId="165" fontId="8" fillId="3" borderId="0" xfId="1" applyNumberFormat="1" applyFont="1" applyFill="1" applyBorder="1" applyAlignment="1">
      <alignment horizontal="right"/>
    </xf>
    <xf numFmtId="0" fontId="8" fillId="3" borderId="0" xfId="3" applyFont="1" applyFill="1" applyAlignment="1">
      <alignment horizontal="right"/>
    </xf>
    <xf numFmtId="165" fontId="6" fillId="5" borderId="0" xfId="1" applyNumberFormat="1" applyFont="1" applyFill="1" applyBorder="1" applyAlignment="1">
      <alignment horizontal="right"/>
    </xf>
    <xf numFmtId="165" fontId="6" fillId="3" borderId="0" xfId="1" applyNumberFormat="1" applyFont="1" applyFill="1" applyBorder="1" applyAlignment="1">
      <alignment horizontal="right"/>
    </xf>
    <xf numFmtId="165" fontId="1" fillId="5" borderId="0" xfId="1" applyNumberFormat="1" applyFont="1" applyFill="1" applyBorder="1" applyAlignment="1">
      <alignment horizontal="right"/>
    </xf>
    <xf numFmtId="165" fontId="1" fillId="3" borderId="0" xfId="1" applyNumberFormat="1" applyFont="1" applyFill="1" applyBorder="1" applyAlignment="1">
      <alignment horizontal="right"/>
    </xf>
    <xf numFmtId="165" fontId="0" fillId="5" borderId="0" xfId="1" applyNumberFormat="1" applyFont="1" applyFill="1" applyBorder="1" applyAlignment="1">
      <alignment horizontal="right"/>
    </xf>
    <xf numFmtId="165" fontId="8" fillId="5" borderId="0" xfId="1" applyNumberFormat="1" applyFont="1" applyFill="1" applyBorder="1" applyAlignment="1">
      <alignment horizontal="right"/>
    </xf>
    <xf numFmtId="0" fontId="8" fillId="3" borderId="0" xfId="3" quotePrefix="1" applyFont="1" applyFill="1" applyAlignment="1">
      <alignment horizontal="right"/>
    </xf>
    <xf numFmtId="43" fontId="4" fillId="3" borderId="0" xfId="3" applyNumberFormat="1" applyFont="1" applyFill="1" applyAlignment="1">
      <alignment horizontal="right"/>
    </xf>
    <xf numFmtId="0" fontId="6" fillId="5" borderId="0" xfId="3" applyFont="1" applyFill="1" applyAlignment="1">
      <alignment horizontal="right"/>
    </xf>
    <xf numFmtId="0" fontId="12" fillId="3" borderId="0" xfId="3" applyFont="1" applyFill="1" applyAlignment="1">
      <alignment horizontal="right"/>
    </xf>
    <xf numFmtId="166" fontId="8" fillId="3" borderId="0" xfId="5" applyNumberFormat="1" applyFont="1" applyFill="1" applyBorder="1" applyAlignment="1">
      <alignment horizontal="right" vertical="center"/>
    </xf>
    <xf numFmtId="166" fontId="3" fillId="3" borderId="0" xfId="0" applyNumberFormat="1" applyFont="1" applyFill="1" applyAlignment="1">
      <alignment horizontal="right"/>
    </xf>
    <xf numFmtId="166" fontId="6" fillId="5" borderId="0" xfId="5" applyNumberFormat="1" applyFont="1" applyFill="1" applyBorder="1" applyAlignment="1">
      <alignment horizontal="right" vertical="center"/>
    </xf>
    <xf numFmtId="166" fontId="6" fillId="5" borderId="0" xfId="4" applyNumberFormat="1" applyFont="1" applyFill="1" applyBorder="1" applyAlignment="1">
      <alignment horizontal="right" vertical="center"/>
    </xf>
    <xf numFmtId="166" fontId="8" fillId="3" borderId="0" xfId="4" applyNumberFormat="1" applyFont="1" applyFill="1" applyBorder="1" applyAlignment="1">
      <alignment horizontal="right" vertical="center"/>
    </xf>
    <xf numFmtId="166" fontId="1" fillId="5" borderId="0" xfId="4" applyNumberFormat="1" applyFont="1" applyFill="1" applyBorder="1" applyAlignment="1">
      <alignment horizontal="right" vertical="center"/>
    </xf>
    <xf numFmtId="166" fontId="1" fillId="5" borderId="0" xfId="5" applyNumberFormat="1" applyFont="1" applyFill="1" applyBorder="1" applyAlignment="1">
      <alignment horizontal="right" vertical="center"/>
    </xf>
    <xf numFmtId="166" fontId="6" fillId="3" borderId="0" xfId="5" applyNumberFormat="1" applyFont="1" applyFill="1" applyBorder="1" applyAlignment="1">
      <alignment horizontal="right" vertical="center"/>
    </xf>
    <xf numFmtId="166" fontId="6" fillId="3" borderId="0" xfId="4" applyNumberFormat="1" applyFont="1" applyFill="1" applyBorder="1" applyAlignment="1">
      <alignment horizontal="right" vertical="center"/>
    </xf>
    <xf numFmtId="166" fontId="8" fillId="5" borderId="0" xfId="5" applyNumberFormat="1" applyFont="1" applyFill="1" applyBorder="1" applyAlignment="1">
      <alignment horizontal="right" vertical="center"/>
    </xf>
    <xf numFmtId="166" fontId="8" fillId="5" borderId="0" xfId="4" applyNumberFormat="1" applyFont="1" applyFill="1" applyBorder="1" applyAlignment="1">
      <alignment horizontal="right" vertical="center"/>
    </xf>
    <xf numFmtId="164" fontId="3" fillId="3" borderId="0" xfId="2" applyNumberFormat="1" applyFont="1" applyFill="1" applyAlignment="1">
      <alignment horizontal="right"/>
    </xf>
    <xf numFmtId="166" fontId="8" fillId="3" borderId="0" xfId="4" applyNumberFormat="1" applyFont="1" applyFill="1" applyBorder="1" applyAlignment="1">
      <alignment horizontal="right"/>
    </xf>
    <xf numFmtId="166" fontId="8" fillId="3" borderId="0" xfId="5" applyNumberFormat="1" applyFont="1" applyFill="1" applyBorder="1" applyAlignment="1">
      <alignment horizontal="right"/>
    </xf>
    <xf numFmtId="43" fontId="4" fillId="3" borderId="0" xfId="1" applyFont="1" applyFill="1" applyBorder="1" applyAlignment="1">
      <alignment horizontal="right"/>
    </xf>
    <xf numFmtId="43" fontId="4" fillId="3" borderId="0" xfId="1" applyFont="1" applyFill="1" applyBorder="1" applyAlignment="1">
      <alignment horizontal="right" vertical="center"/>
    </xf>
    <xf numFmtId="43" fontId="11" fillId="3" borderId="0" xfId="1" applyFont="1" applyFill="1" applyBorder="1" applyAlignment="1">
      <alignment horizontal="right"/>
    </xf>
    <xf numFmtId="43" fontId="11" fillId="3" borderId="0" xfId="1" applyFont="1" applyFill="1" applyBorder="1" applyAlignment="1">
      <alignment horizontal="right" vertical="center"/>
    </xf>
    <xf numFmtId="166" fontId="1" fillId="0" borderId="0" xfId="1" applyNumberFormat="1" applyFont="1" applyAlignment="1">
      <alignment horizontal="right"/>
    </xf>
    <xf numFmtId="2" fontId="6" fillId="3" borderId="0" xfId="3" applyNumberFormat="1" applyFont="1" applyFill="1" applyAlignment="1">
      <alignment horizontal="right" vertical="center"/>
    </xf>
    <xf numFmtId="2" fontId="6" fillId="3" borderId="0" xfId="3" applyNumberFormat="1" applyFont="1" applyFill="1" applyAlignment="1">
      <alignment horizontal="right"/>
    </xf>
    <xf numFmtId="2" fontId="6" fillId="5" borderId="0" xfId="3" applyNumberFormat="1" applyFont="1" applyFill="1" applyAlignment="1">
      <alignment horizontal="right" vertical="center"/>
    </xf>
    <xf numFmtId="2" fontId="6" fillId="5" borderId="0" xfId="3" applyNumberFormat="1" applyFont="1" applyFill="1" applyAlignment="1">
      <alignment horizontal="right"/>
    </xf>
    <xf numFmtId="43" fontId="1" fillId="0" borderId="0" xfId="0" applyNumberFormat="1" applyFont="1" applyAlignment="1">
      <alignment horizontal="right"/>
    </xf>
    <xf numFmtId="166" fontId="1" fillId="5" borderId="0" xfId="1" applyNumberFormat="1" applyFont="1" applyFill="1" applyAlignment="1">
      <alignment horizontal="right"/>
    </xf>
    <xf numFmtId="0" fontId="9" fillId="3" borderId="0" xfId="3" applyFont="1" applyFill="1" applyAlignment="1">
      <alignment horizontal="right"/>
    </xf>
    <xf numFmtId="43" fontId="5" fillId="0" borderId="0" xfId="0" applyNumberFormat="1" applyFont="1" applyAlignment="1">
      <alignment horizontal="right"/>
    </xf>
    <xf numFmtId="0" fontId="10" fillId="0" borderId="0" xfId="3" applyFont="1" applyAlignment="1">
      <alignment horizontal="right"/>
    </xf>
    <xf numFmtId="0" fontId="10" fillId="0" borderId="0" xfId="3" quotePrefix="1" applyFont="1" applyAlignment="1">
      <alignment horizontal="right"/>
    </xf>
    <xf numFmtId="0" fontId="0" fillId="3" borderId="0" xfId="0" applyFill="1" applyAlignment="1">
      <alignment horizontal="center"/>
    </xf>
    <xf numFmtId="0" fontId="6" fillId="3" borderId="0" xfId="0" applyFont="1" applyFill="1" applyAlignment="1">
      <alignment horizontal="right" vertical="top"/>
    </xf>
    <xf numFmtId="0" fontId="8" fillId="3" borderId="0" xfId="7" quotePrefix="1" applyFont="1" applyFill="1" applyAlignment="1">
      <alignment horizontal="right"/>
    </xf>
    <xf numFmtId="166" fontId="6" fillId="5" borderId="0" xfId="1" quotePrefix="1" applyNumberFormat="1" applyFont="1" applyFill="1" applyBorder="1" applyAlignment="1">
      <alignment horizontal="right"/>
    </xf>
    <xf numFmtId="0" fontId="6" fillId="3" borderId="0" xfId="7" quotePrefix="1" applyFont="1" applyFill="1" applyAlignment="1">
      <alignment horizontal="right"/>
    </xf>
    <xf numFmtId="166" fontId="0" fillId="5" borderId="0" xfId="1" applyNumberFormat="1" applyFont="1" applyFill="1" applyAlignment="1">
      <alignment horizontal="right"/>
    </xf>
    <xf numFmtId="166" fontId="0" fillId="3" borderId="0" xfId="1" applyNumberFormat="1" applyFont="1" applyFill="1" applyAlignment="1">
      <alignment horizontal="right"/>
    </xf>
    <xf numFmtId="166" fontId="6" fillId="3" borderId="0" xfId="1" quotePrefix="1" applyNumberFormat="1" applyFont="1" applyFill="1" applyBorder="1" applyAlignment="1">
      <alignment horizontal="right"/>
    </xf>
    <xf numFmtId="166" fontId="6" fillId="0" borderId="0" xfId="1" applyNumberFormat="1" applyFont="1" applyFill="1" applyBorder="1" applyAlignment="1">
      <alignment horizontal="right"/>
    </xf>
    <xf numFmtId="166" fontId="8" fillId="5" borderId="0" xfId="1" applyNumberFormat="1" applyFont="1" applyFill="1" applyBorder="1" applyAlignment="1">
      <alignment horizontal="right"/>
    </xf>
    <xf numFmtId="166" fontId="3" fillId="5" borderId="0" xfId="1" applyNumberFormat="1" applyFont="1" applyFill="1" applyAlignment="1">
      <alignment horizontal="right"/>
    </xf>
    <xf numFmtId="166" fontId="3" fillId="3" borderId="0" xfId="1" applyNumberFormat="1" applyFont="1" applyFill="1" applyAlignment="1">
      <alignment horizontal="right"/>
    </xf>
    <xf numFmtId="166" fontId="0" fillId="0" borderId="0" xfId="1" applyNumberFormat="1" applyFont="1" applyFill="1" applyAlignment="1">
      <alignment horizontal="right"/>
    </xf>
    <xf numFmtId="166" fontId="8" fillId="5" borderId="0" xfId="1" quotePrefix="1" applyNumberFormat="1" applyFont="1" applyFill="1" applyBorder="1" applyAlignment="1">
      <alignment horizontal="right"/>
    </xf>
    <xf numFmtId="166" fontId="8" fillId="3" borderId="0" xfId="1" applyNumberFormat="1" applyFont="1" applyFill="1" applyBorder="1" applyAlignment="1">
      <alignment horizontal="right"/>
    </xf>
    <xf numFmtId="166" fontId="0" fillId="3" borderId="0" xfId="1" applyNumberFormat="1" applyFont="1" applyFill="1" applyBorder="1" applyAlignment="1">
      <alignment horizontal="right"/>
    </xf>
    <xf numFmtId="166" fontId="6" fillId="0" borderId="0" xfId="0" applyNumberFormat="1" applyFont="1" applyAlignment="1">
      <alignment horizontal="right"/>
    </xf>
    <xf numFmtId="0" fontId="6" fillId="3" borderId="0" xfId="0" applyFont="1" applyFill="1" applyAlignment="1">
      <alignment horizontal="right"/>
    </xf>
    <xf numFmtId="0" fontId="14" fillId="0" borderId="0" xfId="0" quotePrefix="1" applyFont="1" applyAlignment="1">
      <alignment horizontal="right"/>
    </xf>
    <xf numFmtId="0" fontId="14" fillId="3" borderId="0" xfId="0" quotePrefix="1" applyFont="1" applyFill="1" applyAlignment="1">
      <alignment horizontal="right"/>
    </xf>
    <xf numFmtId="166" fontId="14" fillId="0" borderId="0" xfId="0" quotePrefix="1" applyNumberFormat="1" applyFont="1" applyAlignment="1">
      <alignment horizontal="right"/>
    </xf>
    <xf numFmtId="0" fontId="6" fillId="0" borderId="0" xfId="0" applyFont="1" applyAlignment="1">
      <alignment horizontal="right"/>
    </xf>
    <xf numFmtId="43" fontId="0" fillId="0" borderId="0" xfId="1" applyFont="1" applyFill="1" applyBorder="1" applyAlignment="1">
      <alignment horizontal="right"/>
    </xf>
    <xf numFmtId="43" fontId="0" fillId="3" borderId="0" xfId="1" applyFont="1" applyFill="1" applyBorder="1" applyAlignment="1">
      <alignment horizontal="right"/>
    </xf>
    <xf numFmtId="0" fontId="0" fillId="0" borderId="0" xfId="0" quotePrefix="1" applyAlignment="1">
      <alignment horizontal="right" vertical="center"/>
    </xf>
    <xf numFmtId="0" fontId="0" fillId="3" borderId="0" xfId="0" quotePrefix="1" applyFill="1" applyAlignment="1">
      <alignment horizontal="right" vertical="center"/>
    </xf>
    <xf numFmtId="0" fontId="0" fillId="0" borderId="0" xfId="0" applyAlignment="1">
      <alignment horizontal="right" vertical="center"/>
    </xf>
    <xf numFmtId="0" fontId="0" fillId="3" borderId="0" xfId="0" applyFill="1" applyAlignment="1">
      <alignment horizontal="right" vertical="center"/>
    </xf>
    <xf numFmtId="166" fontId="0" fillId="0" borderId="0" xfId="1" applyNumberFormat="1" applyFont="1" applyFill="1" applyBorder="1" applyAlignment="1">
      <alignment horizontal="right"/>
    </xf>
    <xf numFmtId="166" fontId="0" fillId="0" borderId="0" xfId="0" applyNumberFormat="1" applyAlignment="1">
      <alignment horizontal="right"/>
    </xf>
    <xf numFmtId="166" fontId="0" fillId="3" borderId="0" xfId="0" applyNumberFormat="1" applyFill="1" applyAlignment="1">
      <alignment horizontal="right"/>
    </xf>
    <xf numFmtId="0" fontId="6" fillId="3" borderId="0" xfId="0" applyFont="1" applyFill="1" applyAlignment="1">
      <alignment horizontal="center" vertical="top"/>
    </xf>
    <xf numFmtId="0" fontId="8" fillId="3" borderId="0" xfId="0" applyFont="1" applyFill="1" applyAlignment="1">
      <alignment horizontal="right" vertical="top"/>
    </xf>
    <xf numFmtId="166" fontId="8" fillId="3" borderId="0" xfId="1" applyNumberFormat="1" applyFont="1" applyFill="1" applyBorder="1" applyAlignment="1">
      <alignment horizontal="right" vertical="top"/>
    </xf>
    <xf numFmtId="0" fontId="8" fillId="5" borderId="0" xfId="0" applyFont="1" applyFill="1" applyAlignment="1">
      <alignment horizontal="right" vertical="top"/>
    </xf>
    <xf numFmtId="166" fontId="8" fillId="5" borderId="0" xfId="1" applyNumberFormat="1" applyFont="1" applyFill="1" applyBorder="1" applyAlignment="1">
      <alignment horizontal="right" vertical="top"/>
    </xf>
    <xf numFmtId="166" fontId="6" fillId="3" borderId="0" xfId="1" applyNumberFormat="1" applyFont="1" applyFill="1" applyBorder="1" applyAlignment="1">
      <alignment horizontal="right" vertical="top"/>
    </xf>
    <xf numFmtId="166" fontId="6" fillId="5" borderId="0" xfId="1" applyNumberFormat="1" applyFont="1" applyFill="1" applyBorder="1" applyAlignment="1">
      <alignment horizontal="right" vertical="top"/>
    </xf>
    <xf numFmtId="43" fontId="4" fillId="3" borderId="0" xfId="1" applyFont="1" applyFill="1" applyBorder="1" applyAlignment="1">
      <alignment horizontal="right" vertical="top"/>
    </xf>
    <xf numFmtId="166" fontId="8" fillId="3" borderId="0" xfId="1" quotePrefix="1" applyNumberFormat="1" applyFont="1" applyFill="1" applyBorder="1" applyAlignment="1">
      <alignment horizontal="left"/>
    </xf>
    <xf numFmtId="166" fontId="8" fillId="3" borderId="0" xfId="1" quotePrefix="1" applyNumberFormat="1" applyFont="1" applyFill="1" applyBorder="1" applyAlignment="1">
      <alignment horizontal="right"/>
    </xf>
    <xf numFmtId="166" fontId="8" fillId="3" borderId="0" xfId="1" applyNumberFormat="1" applyFont="1" applyFill="1" applyBorder="1" applyAlignment="1"/>
    <xf numFmtId="166" fontId="6" fillId="3" borderId="0" xfId="1" applyNumberFormat="1" applyFont="1" applyFill="1" applyBorder="1" applyAlignment="1">
      <alignment horizontal="left"/>
    </xf>
    <xf numFmtId="0" fontId="6" fillId="0" borderId="3" xfId="0" applyFont="1" applyBorder="1"/>
    <xf numFmtId="0" fontId="8" fillId="0" borderId="3" xfId="0" applyFont="1" applyBorder="1"/>
    <xf numFmtId="164" fontId="0" fillId="0" borderId="0" xfId="0" applyNumberFormat="1"/>
    <xf numFmtId="43" fontId="6" fillId="3" borderId="0" xfId="1" applyFont="1" applyFill="1" applyBorder="1" applyAlignment="1">
      <alignment horizontal="right" vertical="center"/>
    </xf>
    <xf numFmtId="9" fontId="0" fillId="0" borderId="0" xfId="2" applyFont="1" applyAlignment="1"/>
    <xf numFmtId="0" fontId="0" fillId="0" borderId="0" xfId="0" applyAlignment="1">
      <alignment horizontal="left" vertical="center"/>
    </xf>
    <xf numFmtId="165" fontId="1" fillId="0" borderId="0" xfId="1" applyNumberFormat="1" applyFont="1" applyAlignment="1">
      <alignment horizontal="right"/>
    </xf>
    <xf numFmtId="165" fontId="1" fillId="5" borderId="0" xfId="1" applyNumberFormat="1" applyFont="1" applyFill="1" applyAlignment="1">
      <alignment horizontal="right"/>
    </xf>
    <xf numFmtId="165" fontId="1" fillId="0" borderId="0" xfId="1" applyNumberFormat="1" applyFont="1" applyAlignment="1"/>
    <xf numFmtId="165" fontId="1" fillId="0" borderId="0" xfId="1" applyNumberFormat="1" applyFont="1" applyFill="1" applyBorder="1" applyAlignment="1"/>
    <xf numFmtId="166" fontId="6" fillId="3" borderId="0" xfId="2" applyNumberFormat="1" applyFont="1" applyFill="1" applyBorder="1" applyAlignment="1">
      <alignment horizontal="right" vertical="center"/>
    </xf>
    <xf numFmtId="164" fontId="15" fillId="3" borderId="0" xfId="1" applyNumberFormat="1" applyFont="1" applyFill="1" applyBorder="1" applyAlignment="1">
      <alignment horizontal="right"/>
    </xf>
    <xf numFmtId="164" fontId="1" fillId="0" borderId="0" xfId="2" applyNumberFormat="1" applyFont="1" applyAlignment="1"/>
    <xf numFmtId="166" fontId="17" fillId="0" borderId="0" xfId="1" applyNumberFormat="1" applyFont="1"/>
    <xf numFmtId="166" fontId="16" fillId="0" borderId="0" xfId="1" applyNumberFormat="1" applyFont="1" applyAlignment="1">
      <alignment horizontal="right" vertical="center"/>
    </xf>
    <xf numFmtId="1" fontId="16" fillId="0" borderId="0" xfId="0" applyNumberFormat="1" applyFont="1" applyAlignment="1">
      <alignment horizontal="right" vertical="center"/>
    </xf>
    <xf numFmtId="0" fontId="1" fillId="0" borderId="0" xfId="0" applyFont="1" applyAlignment="1">
      <alignment horizontal="center" vertical="center"/>
    </xf>
    <xf numFmtId="0" fontId="18" fillId="3" borderId="0" xfId="3" applyFont="1" applyFill="1" applyAlignment="1">
      <alignment horizontal="left"/>
    </xf>
    <xf numFmtId="0" fontId="19" fillId="0" borderId="0" xfId="0" applyFont="1" applyAlignment="1">
      <alignment vertical="center"/>
    </xf>
    <xf numFmtId="0" fontId="6" fillId="0" borderId="3" xfId="0" applyFont="1" applyBorder="1" applyAlignment="1">
      <alignment vertical="center"/>
    </xf>
    <xf numFmtId="0" fontId="2" fillId="2" borderId="0" xfId="3" applyFont="1" applyFill="1" applyAlignment="1">
      <alignment horizontal="center" vertical="center"/>
    </xf>
    <xf numFmtId="0" fontId="6" fillId="0" borderId="0" xfId="3" quotePrefix="1" applyFont="1" applyAlignment="1">
      <alignment horizontal="left" vertical="center"/>
    </xf>
    <xf numFmtId="164" fontId="3" fillId="0" borderId="0" xfId="2" applyNumberFormat="1" applyFont="1" applyAlignment="1"/>
    <xf numFmtId="166" fontId="6" fillId="0" borderId="0" xfId="1" applyNumberFormat="1" applyFont="1" applyFill="1" applyBorder="1" applyAlignment="1">
      <alignment horizontal="right" vertical="top"/>
    </xf>
    <xf numFmtId="0" fontId="6" fillId="0" borderId="0" xfId="3" applyFont="1"/>
    <xf numFmtId="0" fontId="6" fillId="0" borderId="0" xfId="3" quotePrefix="1" applyFont="1"/>
    <xf numFmtId="0" fontId="6" fillId="3" borderId="0" xfId="3" quotePrefix="1" applyFont="1" applyFill="1"/>
    <xf numFmtId="0" fontId="6" fillId="0" borderId="0" xfId="3" quotePrefix="1" applyFont="1" applyAlignment="1">
      <alignment vertical="top"/>
    </xf>
    <xf numFmtId="0" fontId="6" fillId="0" borderId="0" xfId="3" applyFont="1" applyAlignment="1">
      <alignment horizontal="right" vertical="center"/>
    </xf>
    <xf numFmtId="0" fontId="6" fillId="3" borderId="0" xfId="3" quotePrefix="1" applyFont="1" applyFill="1" applyAlignment="1">
      <alignment horizontal="right" vertical="center"/>
    </xf>
    <xf numFmtId="0" fontId="12" fillId="5" borderId="1" xfId="7" quotePrefix="1" applyFont="1" applyFill="1" applyBorder="1" applyAlignment="1">
      <alignment horizontal="left"/>
    </xf>
    <xf numFmtId="169" fontId="3" fillId="0" borderId="0" xfId="1" quotePrefix="1" applyNumberFormat="1" applyFont="1" applyAlignment="1"/>
    <xf numFmtId="0" fontId="24" fillId="5" borderId="0" xfId="3" applyFont="1" applyFill="1" applyAlignment="1">
      <alignment horizontal="left"/>
    </xf>
    <xf numFmtId="0" fontId="6" fillId="5" borderId="0" xfId="2" applyNumberFormat="1" applyFont="1" applyFill="1" applyBorder="1" applyAlignment="1">
      <alignment horizontal="right" vertical="center"/>
    </xf>
    <xf numFmtId="166" fontId="3" fillId="0" borderId="0" xfId="1" quotePrefix="1" applyNumberFormat="1" applyFont="1" applyAlignment="1"/>
    <xf numFmtId="166" fontId="1" fillId="0" borderId="0" xfId="0" applyNumberFormat="1" applyFont="1"/>
    <xf numFmtId="0" fontId="24" fillId="3" borderId="0" xfId="3" applyFont="1" applyFill="1" applyAlignment="1">
      <alignment horizontal="left"/>
    </xf>
    <xf numFmtId="0" fontId="6" fillId="3" borderId="0" xfId="2" applyNumberFormat="1" applyFont="1" applyFill="1" applyBorder="1" applyAlignment="1">
      <alignment horizontal="right" vertical="center"/>
    </xf>
    <xf numFmtId="164" fontId="0" fillId="3" borderId="0" xfId="2" applyNumberFormat="1" applyFont="1" applyFill="1" applyAlignment="1"/>
    <xf numFmtId="164" fontId="0" fillId="0" borderId="0" xfId="2" applyNumberFormat="1" applyFont="1" applyAlignment="1"/>
    <xf numFmtId="0" fontId="3" fillId="3" borderId="0" xfId="0" applyFont="1" applyFill="1"/>
    <xf numFmtId="166" fontId="1" fillId="3" borderId="0" xfId="1" applyNumberFormat="1" applyFont="1" applyFill="1" applyAlignment="1">
      <alignment horizontal="right"/>
    </xf>
    <xf numFmtId="0" fontId="9" fillId="3" borderId="0" xfId="3" applyFont="1" applyFill="1"/>
    <xf numFmtId="43" fontId="5" fillId="3" borderId="0" xfId="0" applyNumberFormat="1" applyFont="1" applyFill="1" applyAlignment="1">
      <alignment horizontal="right"/>
    </xf>
    <xf numFmtId="166" fontId="0" fillId="5" borderId="0" xfId="1" applyNumberFormat="1" applyFont="1" applyFill="1" applyBorder="1" applyAlignment="1">
      <alignment horizontal="right"/>
    </xf>
    <xf numFmtId="166" fontId="3" fillId="0" borderId="0" xfId="0" applyNumberFormat="1" applyFont="1"/>
    <xf numFmtId="165" fontId="3" fillId="0" borderId="0" xfId="0" applyNumberFormat="1" applyFont="1"/>
    <xf numFmtId="165" fontId="1" fillId="0" borderId="0" xfId="0" applyNumberFormat="1" applyFont="1"/>
    <xf numFmtId="0" fontId="2" fillId="2" borderId="0" xfId="3" applyFont="1" applyFill="1" applyAlignment="1">
      <alignment horizontal="center" vertical="center" wrapText="1"/>
    </xf>
    <xf numFmtId="165" fontId="6" fillId="0" borderId="0" xfId="3" applyNumberFormat="1" applyFont="1" applyAlignment="1">
      <alignment horizontal="right" vertical="center"/>
    </xf>
    <xf numFmtId="166" fontId="8" fillId="0" borderId="0" xfId="1" applyNumberFormat="1" applyFont="1" applyFill="1" applyBorder="1" applyAlignment="1">
      <alignment horizontal="right" vertical="center"/>
    </xf>
    <xf numFmtId="165" fontId="6" fillId="0" borderId="0" xfId="1" applyNumberFormat="1" applyFont="1" applyFill="1" applyBorder="1" applyAlignment="1">
      <alignment horizontal="right" vertical="center"/>
    </xf>
    <xf numFmtId="164" fontId="3" fillId="0" borderId="0" xfId="2" applyNumberFormat="1" applyFont="1" applyFill="1" applyAlignment="1"/>
    <xf numFmtId="0" fontId="0" fillId="5" borderId="0" xfId="0" applyFill="1"/>
    <xf numFmtId="2" fontId="0" fillId="0" borderId="0" xfId="0" applyNumberFormat="1"/>
    <xf numFmtId="164" fontId="6" fillId="0" borderId="0" xfId="2" applyNumberFormat="1" applyFont="1" applyFill="1" applyBorder="1" applyAlignment="1">
      <alignment horizontal="right" vertical="center"/>
    </xf>
    <xf numFmtId="166" fontId="6" fillId="0" borderId="0" xfId="1" applyNumberFormat="1" applyFont="1" applyFill="1" applyBorder="1" applyAlignment="1">
      <alignment horizontal="right" vertical="center"/>
    </xf>
    <xf numFmtId="164" fontId="3" fillId="3" borderId="0" xfId="2" applyNumberFormat="1" applyFont="1" applyFill="1" applyAlignment="1"/>
    <xf numFmtId="0" fontId="2" fillId="0" borderId="0" xfId="3" applyFont="1" applyAlignment="1">
      <alignment horizontal="center" vertical="center"/>
    </xf>
    <xf numFmtId="2" fontId="0" fillId="5" borderId="0" xfId="1" applyNumberFormat="1" applyFont="1" applyFill="1"/>
    <xf numFmtId="165" fontId="6" fillId="3" borderId="0" xfId="1" applyNumberFormat="1" applyFont="1" applyFill="1" applyAlignment="1">
      <alignment horizontal="right" vertical="center"/>
    </xf>
    <xf numFmtId="165" fontId="0" fillId="5" borderId="0" xfId="1" applyNumberFormat="1" applyFont="1" applyFill="1"/>
    <xf numFmtId="164" fontId="1" fillId="0" borderId="0" xfId="2" applyNumberFormat="1" applyFont="1"/>
    <xf numFmtId="164" fontId="1" fillId="5" borderId="0" xfId="2" applyNumberFormat="1" applyFont="1" applyFill="1"/>
    <xf numFmtId="0" fontId="6" fillId="5" borderId="0" xfId="2" applyNumberFormat="1" applyFont="1" applyFill="1" applyBorder="1" applyAlignment="1">
      <alignment horizontal="left" vertical="top"/>
    </xf>
    <xf numFmtId="0" fontId="1" fillId="0" borderId="0" xfId="0" applyFont="1" applyAlignment="1">
      <alignment horizontal="left" vertical="top"/>
    </xf>
    <xf numFmtId="10" fontId="0" fillId="0" borderId="0" xfId="2" applyNumberFormat="1" applyFont="1"/>
    <xf numFmtId="0" fontId="6" fillId="5" borderId="0" xfId="2" applyNumberFormat="1" applyFont="1" applyFill="1" applyBorder="1" applyAlignment="1">
      <alignment horizontal="left" vertical="center"/>
    </xf>
    <xf numFmtId="1" fontId="3" fillId="0" borderId="0" xfId="0" applyNumberFormat="1" applyFont="1"/>
    <xf numFmtId="164" fontId="3" fillId="5" borderId="0" xfId="2" applyNumberFormat="1" applyFont="1" applyFill="1"/>
    <xf numFmtId="43" fontId="6" fillId="0" borderId="0" xfId="1" applyFont="1" applyAlignment="1">
      <alignment horizontal="right"/>
    </xf>
    <xf numFmtId="165" fontId="1" fillId="0" borderId="0" xfId="1" applyNumberFormat="1" applyFont="1" applyFill="1" applyBorder="1" applyAlignment="1">
      <alignment horizontal="right" vertical="center"/>
    </xf>
    <xf numFmtId="166" fontId="1" fillId="5" borderId="0" xfId="1" applyNumberFormat="1" applyFont="1" applyFill="1" applyBorder="1" applyAlignment="1">
      <alignment horizontal="right" vertical="center"/>
    </xf>
    <xf numFmtId="0" fontId="2" fillId="0" borderId="0" xfId="3" applyFont="1" applyAlignment="1">
      <alignment vertical="center" wrapText="1"/>
    </xf>
    <xf numFmtId="0" fontId="2" fillId="0" borderId="0" xfId="3" applyFont="1" applyAlignment="1">
      <alignment vertical="center"/>
    </xf>
    <xf numFmtId="165" fontId="6" fillId="0" borderId="0" xfId="1" applyNumberFormat="1" applyFont="1" applyFill="1" applyBorder="1" applyAlignment="1">
      <alignment horizontal="center" vertical="center"/>
    </xf>
    <xf numFmtId="164" fontId="6" fillId="0" borderId="0" xfId="2" applyNumberFormat="1" applyFont="1" applyFill="1" applyBorder="1" applyAlignment="1">
      <alignment horizontal="center"/>
    </xf>
    <xf numFmtId="164" fontId="6" fillId="0" borderId="0" xfId="2" applyNumberFormat="1" applyFont="1" applyFill="1" applyBorder="1" applyAlignment="1">
      <alignment horizontal="center" vertical="center"/>
    </xf>
    <xf numFmtId="43" fontId="3" fillId="0" borderId="0" xfId="1" quotePrefix="1" applyFont="1" applyFill="1" applyAlignment="1"/>
    <xf numFmtId="164" fontId="1" fillId="0" borderId="0" xfId="2" applyNumberFormat="1" applyFont="1" applyFill="1"/>
    <xf numFmtId="0" fontId="8" fillId="0" borderId="0" xfId="3" applyFont="1" applyAlignment="1">
      <alignment horizontal="right" vertical="center"/>
    </xf>
    <xf numFmtId="0" fontId="8" fillId="0" borderId="0" xfId="3" applyFont="1" applyAlignment="1">
      <alignment horizontal="center" vertical="center"/>
    </xf>
    <xf numFmtId="0" fontId="8" fillId="0" borderId="0" xfId="3" quotePrefix="1" applyFont="1" applyAlignment="1">
      <alignment horizontal="center" vertical="center"/>
    </xf>
    <xf numFmtId="0" fontId="8" fillId="0" borderId="0" xfId="3" applyFont="1"/>
    <xf numFmtId="43" fontId="8" fillId="0" borderId="0" xfId="1" applyFont="1" applyFill="1" applyBorder="1" applyAlignment="1">
      <alignment horizontal="right" vertical="center"/>
    </xf>
    <xf numFmtId="43" fontId="6" fillId="5" borderId="0" xfId="1" applyFont="1" applyFill="1" applyBorder="1" applyAlignment="1">
      <alignment horizontal="right" vertical="center"/>
    </xf>
    <xf numFmtId="164" fontId="0" fillId="5" borderId="0" xfId="2" applyNumberFormat="1" applyFont="1" applyFill="1"/>
    <xf numFmtId="166" fontId="6" fillId="0" borderId="0" xfId="0" applyNumberFormat="1" applyFont="1" applyAlignment="1">
      <alignment vertical="top"/>
    </xf>
    <xf numFmtId="43" fontId="6" fillId="0" borderId="0" xfId="0" applyNumberFormat="1" applyFont="1" applyAlignment="1">
      <alignment vertical="top"/>
    </xf>
    <xf numFmtId="0" fontId="8" fillId="0" borderId="0" xfId="3" quotePrefix="1" applyFont="1" applyAlignment="1">
      <alignment horizontal="right" vertical="center"/>
    </xf>
    <xf numFmtId="0" fontId="8" fillId="0" borderId="0" xfId="3" applyFont="1" applyAlignment="1">
      <alignment horizontal="left"/>
    </xf>
    <xf numFmtId="9" fontId="6" fillId="0" borderId="0" xfId="2" applyFont="1" applyFill="1" applyBorder="1" applyAlignment="1">
      <alignment horizontal="center" vertical="center"/>
    </xf>
    <xf numFmtId="43" fontId="6" fillId="0" borderId="0" xfId="3" applyNumberFormat="1" applyFont="1" applyAlignment="1">
      <alignment horizontal="center" vertical="center"/>
    </xf>
    <xf numFmtId="164" fontId="8" fillId="0" borderId="0" xfId="2" applyNumberFormat="1" applyFont="1" applyFill="1" applyBorder="1" applyAlignment="1">
      <alignment horizontal="center"/>
    </xf>
    <xf numFmtId="164" fontId="8" fillId="0" borderId="0" xfId="2" applyNumberFormat="1" applyFont="1" applyFill="1" applyBorder="1" applyAlignment="1">
      <alignment horizontal="center" vertical="center"/>
    </xf>
    <xf numFmtId="43" fontId="6" fillId="0" borderId="0" xfId="3" applyNumberFormat="1" applyFont="1" applyAlignment="1">
      <alignment horizontal="right" vertical="center"/>
    </xf>
    <xf numFmtId="164" fontId="3" fillId="0" borderId="0" xfId="2" applyNumberFormat="1" applyFont="1" applyFill="1"/>
    <xf numFmtId="10" fontId="6" fillId="5" borderId="0" xfId="2" applyNumberFormat="1" applyFont="1" applyFill="1" applyBorder="1" applyAlignment="1">
      <alignment horizontal="right" vertical="center"/>
    </xf>
    <xf numFmtId="10" fontId="6" fillId="0" borderId="0" xfId="2" applyNumberFormat="1" applyFont="1" applyFill="1" applyBorder="1" applyAlignment="1">
      <alignment horizontal="right" vertical="center"/>
    </xf>
    <xf numFmtId="10" fontId="1" fillId="3" borderId="0" xfId="0" applyNumberFormat="1" applyFont="1" applyFill="1"/>
    <xf numFmtId="10" fontId="1" fillId="0" borderId="0" xfId="0" applyNumberFormat="1" applyFont="1"/>
    <xf numFmtId="10" fontId="8" fillId="5" borderId="0" xfId="1" applyNumberFormat="1" applyFont="1" applyFill="1" applyBorder="1" applyAlignment="1">
      <alignment horizontal="right" vertical="center"/>
    </xf>
    <xf numFmtId="0" fontId="25" fillId="0" borderId="0" xfId="0" applyFont="1" applyAlignment="1">
      <alignment vertical="center"/>
    </xf>
    <xf numFmtId="0" fontId="0" fillId="0" borderId="0" xfId="0" applyAlignment="1">
      <alignment wrapText="1"/>
    </xf>
    <xf numFmtId="0" fontId="19" fillId="0" borderId="0" xfId="0" applyFont="1" applyAlignment="1">
      <alignment horizontal="left" vertical="center" wrapText="1"/>
    </xf>
    <xf numFmtId="0" fontId="2" fillId="0" borderId="0" xfId="3" applyFont="1" applyAlignment="1">
      <alignment horizontal="center" vertical="center" wrapText="1"/>
    </xf>
    <xf numFmtId="164" fontId="1" fillId="0" borderId="0" xfId="0" applyNumberFormat="1" applyFont="1"/>
    <xf numFmtId="43" fontId="6" fillId="5" borderId="0" xfId="1" applyFont="1" applyFill="1" applyAlignment="1">
      <alignment horizontal="right"/>
    </xf>
    <xf numFmtId="1" fontId="3" fillId="5" borderId="0" xfId="0" applyNumberFormat="1" applyFont="1" applyFill="1"/>
    <xf numFmtId="165" fontId="6" fillId="0" borderId="0" xfId="1" applyNumberFormat="1" applyFont="1" applyAlignment="1">
      <alignment horizontal="right"/>
    </xf>
    <xf numFmtId="2" fontId="1" fillId="5" borderId="0" xfId="1" applyNumberFormat="1" applyFont="1" applyFill="1"/>
    <xf numFmtId="2" fontId="1" fillId="0" borderId="0" xfId="0" applyNumberFormat="1" applyFont="1"/>
    <xf numFmtId="165" fontId="1" fillId="3" borderId="0" xfId="1" applyNumberFormat="1" applyFont="1" applyFill="1" applyAlignment="1">
      <alignment horizontal="right" vertical="center"/>
    </xf>
    <xf numFmtId="165" fontId="1" fillId="5" borderId="0" xfId="1" applyNumberFormat="1" applyFont="1" applyFill="1"/>
    <xf numFmtId="164" fontId="1" fillId="5" borderId="0" xfId="2" applyNumberFormat="1" applyFont="1" applyFill="1" applyBorder="1" applyAlignment="1">
      <alignment horizontal="right" vertical="center"/>
    </xf>
    <xf numFmtId="164" fontId="1" fillId="0" borderId="0" xfId="2" applyNumberFormat="1" applyFont="1" applyFill="1" applyBorder="1" applyAlignment="1">
      <alignment horizontal="right" vertical="center"/>
    </xf>
    <xf numFmtId="0" fontId="4" fillId="4" borderId="0" xfId="0" applyFont="1" applyFill="1" applyAlignment="1">
      <alignment horizontal="left" vertical="center"/>
    </xf>
    <xf numFmtId="0" fontId="2" fillId="2" borderId="0" xfId="3" applyFont="1" applyFill="1" applyAlignment="1">
      <alignment horizontal="center" vertical="center" wrapText="1"/>
    </xf>
    <xf numFmtId="0" fontId="6" fillId="0" borderId="0" xfId="3" quotePrefix="1" applyFont="1" applyAlignment="1">
      <alignment horizontal="left" vertical="center"/>
    </xf>
    <xf numFmtId="0" fontId="2" fillId="2" borderId="0" xfId="3" applyFont="1" applyFill="1" applyAlignment="1">
      <alignment horizontal="center" vertical="center"/>
    </xf>
    <xf numFmtId="43" fontId="2" fillId="2" borderId="0" xfId="4" applyFont="1" applyFill="1" applyBorder="1" applyAlignment="1">
      <alignment horizontal="center" vertical="center"/>
    </xf>
    <xf numFmtId="0" fontId="2" fillId="4" borderId="0" xfId="3" applyFont="1" applyFill="1" applyAlignment="1">
      <alignment horizontal="center" vertical="center"/>
    </xf>
    <xf numFmtId="0" fontId="6" fillId="0" borderId="0" xfId="3" applyFont="1" applyAlignment="1">
      <alignment horizontal="left" vertical="center"/>
    </xf>
    <xf numFmtId="0" fontId="6" fillId="0" borderId="0" xfId="3" quotePrefix="1" applyFont="1" applyAlignment="1">
      <alignment vertical="top"/>
    </xf>
    <xf numFmtId="0" fontId="19" fillId="0" borderId="0" xfId="0" applyFont="1" applyAlignment="1">
      <alignment horizontal="left" vertical="center" wrapText="1"/>
    </xf>
  </cellXfs>
  <cellStyles count="9">
    <cellStyle name="Comma" xfId="1" builtinId="3"/>
    <cellStyle name="Comma 2" xfId="4" xr:uid="{00000000-0005-0000-0000-000001000000}"/>
    <cellStyle name="Comma 2 2 73" xfId="5" xr:uid="{00000000-0005-0000-0000-000002000000}"/>
    <cellStyle name="Hyperlink" xfId="8" builtinId="8"/>
    <cellStyle name="Normal" xfId="0" builtinId="0"/>
    <cellStyle name="Normal 2" xfId="3" xr:uid="{00000000-0005-0000-0000-000005000000}"/>
    <cellStyle name="Normal 2 2 103" xfId="7" xr:uid="{00000000-0005-0000-0000-000006000000}"/>
    <cellStyle name="Percent" xfId="2" builtinId="5"/>
    <cellStyle name="Percent 2 11" xfId="6" xr:uid="{00000000-0005-0000-0000-000008000000}"/>
  </cellStyles>
  <dxfs count="0"/>
  <tableStyles count="0" defaultTableStyle="TableStyleMedium2" defaultPivotStyle="PivotStyleLight16"/>
  <colors>
    <mruColors>
      <color rgb="FFF8F8F8"/>
      <color rgb="FFE31837"/>
      <color rgb="FFE430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0"/>
  <sheetViews>
    <sheetView showGridLines="0" workbookViewId="0">
      <selection activeCell="F9" sqref="F9"/>
    </sheetView>
  </sheetViews>
  <sheetFormatPr defaultRowHeight="14.5" x14ac:dyDescent="0.35"/>
  <cols>
    <col min="1" max="1" width="84.81640625" customWidth="1"/>
    <col min="2" max="2" width="10.54296875" bestFit="1" customWidth="1"/>
  </cols>
  <sheetData>
    <row r="2" spans="1:2" x14ac:dyDescent="0.35">
      <c r="A2" s="409" t="s">
        <v>179</v>
      </c>
    </row>
    <row r="3" spans="1:2" x14ac:dyDescent="0.35">
      <c r="A3" s="409"/>
    </row>
    <row r="4" spans="1:2" ht="20.149999999999999" customHeight="1" x14ac:dyDescent="0.35">
      <c r="A4" s="33" t="s">
        <v>173</v>
      </c>
    </row>
    <row r="5" spans="1:2" ht="20.149999999999999" customHeight="1" x14ac:dyDescent="0.35">
      <c r="A5" s="74" t="s">
        <v>178</v>
      </c>
      <c r="B5" s="9"/>
    </row>
    <row r="6" spans="1:2" ht="20.149999999999999" customHeight="1" x14ac:dyDescent="0.35">
      <c r="A6" s="75" t="s">
        <v>177</v>
      </c>
      <c r="B6" s="10"/>
    </row>
    <row r="7" spans="1:2" ht="20.149999999999999" customHeight="1" x14ac:dyDescent="0.35">
      <c r="A7" s="74" t="s">
        <v>174</v>
      </c>
    </row>
    <row r="8" spans="1:2" ht="20.149999999999999" customHeight="1" x14ac:dyDescent="0.35">
      <c r="A8" s="75" t="s">
        <v>175</v>
      </c>
    </row>
    <row r="9" spans="1:2" ht="20.149999999999999" customHeight="1" x14ac:dyDescent="0.35">
      <c r="A9" s="74" t="s">
        <v>176</v>
      </c>
    </row>
    <row r="10" spans="1:2" x14ac:dyDescent="0.35">
      <c r="A10" s="34"/>
    </row>
  </sheetData>
  <mergeCells count="1">
    <mergeCell ref="A2:A3"/>
  </mergeCells>
  <hyperlinks>
    <hyperlink ref="A5" location="'P&amp;L Rs mn'!A1" display="Consolidated Profit and Loss (INR Mn)" xr:uid="{00000000-0004-0000-0000-000000000000}"/>
    <hyperlink ref="A6" location="'P&amp;L US$ mn'!A1" display="Consolidated Profit and Loss  (USD Mn)" xr:uid="{00000000-0004-0000-0000-000001000000}"/>
    <hyperlink ref="A7" location="'Operating Metrics'!A1" display="Operating Metrics" xr:uid="{00000000-0004-0000-0000-000002000000}"/>
    <hyperlink ref="A8" location="'Balance Sheet '!A1" display="Consolidated Balance Sheet (INR Mn)" xr:uid="{00000000-0004-0000-0000-000003000000}"/>
    <hyperlink ref="A9" location="'Cash Flow'!A1" display="Consolidated Cash Flow (INR Mn)" xr:uid="{00000000-0004-0000-0000-000004000000}"/>
  </hyperlinks>
  <pageMargins left="0.7" right="0.7" top="0.75" bottom="0.75" header="0.3" footer="0.3"/>
  <pageSetup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60"/>
  <sheetViews>
    <sheetView showGridLines="0" showZeros="0" zoomScaleNormal="100" zoomScaleSheetLayoutView="100" workbookViewId="0">
      <pane xSplit="1" ySplit="2" topLeftCell="BC3" activePane="bottomRight" state="frozen"/>
      <selection activeCell="C11" sqref="C11"/>
      <selection pane="topRight" activeCell="C11" sqref="C11"/>
      <selection pane="bottomLeft" activeCell="C11" sqref="C11"/>
      <selection pane="bottomRight" activeCell="BJ2" sqref="BJ2"/>
    </sheetView>
  </sheetViews>
  <sheetFormatPr defaultColWidth="9.1796875" defaultRowHeight="14.5" outlineLevelCol="1" x14ac:dyDescent="0.35"/>
  <cols>
    <col min="1" max="1" width="68.7265625" style="152" customWidth="1"/>
    <col min="2" max="5" width="12.7265625" style="89" hidden="1" customWidth="1" outlineLevel="1"/>
    <col min="6" max="6" width="12.7265625" style="200" hidden="1" customWidth="1" collapsed="1"/>
    <col min="7" max="7" width="2.26953125" style="178" hidden="1" customWidth="1"/>
    <col min="8" max="11" width="12.7265625" style="200" hidden="1" customWidth="1" outlineLevel="1"/>
    <col min="12" max="12" width="12.7265625" style="200" hidden="1" customWidth="1" collapsed="1"/>
    <col min="13" max="13" width="2.26953125" style="178" hidden="1" customWidth="1"/>
    <col min="14" max="17" width="12.7265625" style="200" hidden="1" customWidth="1" outlineLevel="1"/>
    <col min="18" max="18" width="12.7265625" style="200" hidden="1" customWidth="1" collapsed="1"/>
    <col min="19" max="19" width="2.26953125" style="178" hidden="1" customWidth="1"/>
    <col min="20" max="23" width="12.7265625" style="244" hidden="1" customWidth="1" outlineLevel="1"/>
    <col min="24" max="24" width="12.7265625" style="244" hidden="1" customWidth="1" collapsed="1"/>
    <col min="25" max="25" width="2.26953125" style="178" customWidth="1"/>
    <col min="26" max="29" width="12.7265625" style="244" hidden="1" customWidth="1" outlineLevel="1"/>
    <col min="30" max="30" width="12.7265625" style="244" customWidth="1" collapsed="1"/>
    <col min="31" max="31" width="2.26953125" style="178" customWidth="1"/>
    <col min="32" max="33" width="12.7265625" style="200" hidden="1" customWidth="1" outlineLevel="1"/>
    <col min="34" max="35" width="12.7265625" style="89" hidden="1" customWidth="1" outlineLevel="1"/>
    <col min="36" max="36" width="12.7265625" style="89" customWidth="1" collapsed="1"/>
    <col min="37" max="37" width="2.26953125" style="89" customWidth="1"/>
    <col min="38" max="41" width="12.7265625" style="89" hidden="1" customWidth="1" outlineLevel="1"/>
    <col min="42" max="42" width="12.7265625" style="89" customWidth="1" collapsed="1"/>
    <col min="43" max="43" width="3.453125" style="89" customWidth="1"/>
    <col min="44" max="47" width="12.7265625" style="89" hidden="1" customWidth="1" outlineLevel="1"/>
    <col min="48" max="48" width="12.7265625" style="89" customWidth="1" collapsed="1"/>
    <col min="49" max="49" width="3.81640625" style="89" customWidth="1"/>
    <col min="50" max="51" width="12.7265625" style="89" hidden="1" customWidth="1" outlineLevel="1"/>
    <col min="52" max="53" width="9" style="89" hidden="1" customWidth="1" outlineLevel="1"/>
    <col min="54" max="54" width="12.7265625" style="89" customWidth="1" collapsed="1"/>
    <col min="55" max="55" width="3.7265625" style="89" customWidth="1"/>
    <col min="56" max="59" width="12.7265625" style="89" customWidth="1" outlineLevel="1"/>
    <col min="60" max="60" width="12.7265625" style="89" customWidth="1"/>
    <col min="61" max="61" width="5.26953125" style="89" customWidth="1"/>
    <col min="62" max="62" width="12.7265625" style="89" customWidth="1" outlineLevel="1"/>
    <col min="63" max="16384" width="9.1796875" style="89"/>
  </cols>
  <sheetData>
    <row r="1" spans="1:66" ht="15" customHeight="1" x14ac:dyDescent="0.35">
      <c r="A1" s="413" t="s">
        <v>0</v>
      </c>
      <c r="B1" s="412" t="s">
        <v>225</v>
      </c>
      <c r="C1" s="412"/>
      <c r="D1" s="412"/>
      <c r="E1" s="412"/>
      <c r="F1" s="412"/>
      <c r="G1" s="103"/>
      <c r="H1" s="412" t="s">
        <v>224</v>
      </c>
      <c r="I1" s="412"/>
      <c r="J1" s="412"/>
      <c r="K1" s="412"/>
      <c r="L1" s="412"/>
      <c r="M1" s="103"/>
      <c r="N1" s="412" t="s">
        <v>223</v>
      </c>
      <c r="O1" s="412"/>
      <c r="P1" s="412"/>
      <c r="Q1" s="412"/>
      <c r="R1" s="412"/>
      <c r="S1" s="103"/>
      <c r="T1" s="412" t="s">
        <v>1</v>
      </c>
      <c r="U1" s="412"/>
      <c r="V1" s="412"/>
      <c r="W1" s="412"/>
      <c r="X1" s="412"/>
      <c r="Y1" s="104"/>
      <c r="Z1" s="412" t="s">
        <v>2</v>
      </c>
      <c r="AA1" s="412"/>
      <c r="AB1" s="412"/>
      <c r="AC1" s="412"/>
      <c r="AD1" s="412"/>
      <c r="AE1" s="153"/>
      <c r="AF1" s="412" t="s">
        <v>263</v>
      </c>
      <c r="AG1" s="412"/>
      <c r="AH1" s="412"/>
      <c r="AI1" s="412"/>
      <c r="AJ1" s="412"/>
      <c r="AL1" s="414" t="s">
        <v>287</v>
      </c>
      <c r="AM1" s="414"/>
      <c r="AN1" s="414"/>
      <c r="AO1" s="414"/>
      <c r="AP1" s="414"/>
      <c r="AR1" s="414" t="s">
        <v>333</v>
      </c>
      <c r="AS1" s="414"/>
      <c r="AT1" s="414"/>
      <c r="AU1" s="414"/>
      <c r="AV1" s="414"/>
      <c r="AX1" s="410" t="s">
        <v>357</v>
      </c>
      <c r="AY1" s="410"/>
      <c r="AZ1" s="410"/>
      <c r="BA1" s="410"/>
      <c r="BB1" s="410"/>
      <c r="BD1" s="410" t="s">
        <v>365</v>
      </c>
      <c r="BE1" s="410"/>
      <c r="BF1" s="410"/>
      <c r="BG1" s="410"/>
      <c r="BH1" s="410"/>
      <c r="BI1" s="366"/>
      <c r="BJ1" s="341" t="s">
        <v>377</v>
      </c>
      <c r="BK1" s="366"/>
      <c r="BL1" s="366"/>
      <c r="BM1" s="366"/>
      <c r="BN1" s="366"/>
    </row>
    <row r="2" spans="1:66" x14ac:dyDescent="0.35">
      <c r="A2" s="413"/>
      <c r="B2" s="313" t="s">
        <v>3</v>
      </c>
      <c r="C2" s="313" t="s">
        <v>4</v>
      </c>
      <c r="D2" s="313" t="s">
        <v>5</v>
      </c>
      <c r="E2" s="313" t="s">
        <v>6</v>
      </c>
      <c r="F2" s="313" t="s">
        <v>7</v>
      </c>
      <c r="G2" s="103"/>
      <c r="H2" s="313" t="s">
        <v>3</v>
      </c>
      <c r="I2" s="313" t="s">
        <v>4</v>
      </c>
      <c r="J2" s="313" t="s">
        <v>5</v>
      </c>
      <c r="K2" s="313" t="s">
        <v>6</v>
      </c>
      <c r="L2" s="313" t="s">
        <v>7</v>
      </c>
      <c r="M2" s="103"/>
      <c r="N2" s="313" t="s">
        <v>3</v>
      </c>
      <c r="O2" s="313" t="s">
        <v>4</v>
      </c>
      <c r="P2" s="313" t="s">
        <v>5</v>
      </c>
      <c r="Q2" s="313" t="s">
        <v>6</v>
      </c>
      <c r="R2" s="313" t="s">
        <v>7</v>
      </c>
      <c r="S2" s="103"/>
      <c r="T2" s="313" t="s">
        <v>3</v>
      </c>
      <c r="U2" s="313" t="s">
        <v>4</v>
      </c>
      <c r="V2" s="313" t="s">
        <v>5</v>
      </c>
      <c r="W2" s="313" t="s">
        <v>6</v>
      </c>
      <c r="X2" s="313" t="s">
        <v>7</v>
      </c>
      <c r="Y2" s="104"/>
      <c r="Z2" s="313" t="s">
        <v>3</v>
      </c>
      <c r="AA2" s="313" t="s">
        <v>4</v>
      </c>
      <c r="AB2" s="313" t="s">
        <v>5</v>
      </c>
      <c r="AC2" s="313" t="s">
        <v>6</v>
      </c>
      <c r="AD2" s="313" t="s">
        <v>7</v>
      </c>
      <c r="AE2" s="250"/>
      <c r="AF2" s="313" t="s">
        <v>3</v>
      </c>
      <c r="AG2" s="313" t="s">
        <v>4</v>
      </c>
      <c r="AH2" s="313" t="s">
        <v>5</v>
      </c>
      <c r="AI2" s="313" t="s">
        <v>6</v>
      </c>
      <c r="AJ2" s="313" t="s">
        <v>7</v>
      </c>
      <c r="AL2" s="313" t="s">
        <v>3</v>
      </c>
      <c r="AM2" s="313" t="s">
        <v>4</v>
      </c>
      <c r="AN2" s="313" t="s">
        <v>5</v>
      </c>
      <c r="AO2" s="313" t="s">
        <v>6</v>
      </c>
      <c r="AP2" s="313" t="s">
        <v>7</v>
      </c>
      <c r="AR2" s="313" t="s">
        <v>3</v>
      </c>
      <c r="AS2" s="313" t="s">
        <v>4</v>
      </c>
      <c r="AT2" s="313" t="s">
        <v>5</v>
      </c>
      <c r="AU2" s="313" t="s">
        <v>6</v>
      </c>
      <c r="AV2" s="313" t="s">
        <v>7</v>
      </c>
      <c r="AW2" s="351"/>
      <c r="AX2" s="313" t="s">
        <v>3</v>
      </c>
      <c r="AY2" s="313" t="s">
        <v>4</v>
      </c>
      <c r="AZ2" s="313" t="s">
        <v>5</v>
      </c>
      <c r="BA2" s="313" t="s">
        <v>6</v>
      </c>
      <c r="BB2" s="313" t="s">
        <v>7</v>
      </c>
      <c r="BD2" s="313" t="s">
        <v>3</v>
      </c>
      <c r="BE2" s="313" t="s">
        <v>4</v>
      </c>
      <c r="BF2" s="313" t="s">
        <v>5</v>
      </c>
      <c r="BG2" s="313" t="s">
        <v>6</v>
      </c>
      <c r="BH2" s="313" t="s">
        <v>7</v>
      </c>
      <c r="BJ2" s="313" t="s">
        <v>3</v>
      </c>
    </row>
    <row r="3" spans="1:66" s="33" customFormat="1" x14ac:dyDescent="0.35">
      <c r="A3" s="106" t="s">
        <v>8</v>
      </c>
      <c r="B3" s="12">
        <v>62938.236573744274</v>
      </c>
      <c r="C3" s="12">
        <v>66155.349999999991</v>
      </c>
      <c r="D3" s="12">
        <v>67011.41575877025</v>
      </c>
      <c r="E3" s="12">
        <v>68838.319664497103</v>
      </c>
      <c r="F3" s="221">
        <v>264942.3224812671</v>
      </c>
      <c r="G3" s="217"/>
      <c r="H3" s="221">
        <v>69209.343816000008</v>
      </c>
      <c r="I3" s="221">
        <v>71674.100883999985</v>
      </c>
      <c r="J3" s="221">
        <v>75575.026543999993</v>
      </c>
      <c r="K3" s="221">
        <v>74949.943312999996</v>
      </c>
      <c r="L3" s="221">
        <v>291408.41455699998</v>
      </c>
      <c r="M3" s="217"/>
      <c r="N3" s="221">
        <v>73361.015274999998</v>
      </c>
      <c r="O3" s="221">
        <v>76063.316430000006</v>
      </c>
      <c r="P3" s="221">
        <v>77759.562282000028</v>
      </c>
      <c r="Q3" s="221">
        <v>80544.917558999994</v>
      </c>
      <c r="R3" s="221">
        <v>307728.81154600007</v>
      </c>
      <c r="S3" s="217"/>
      <c r="T3" s="221">
        <v>82762.768119</v>
      </c>
      <c r="U3" s="221">
        <v>86298.487416000004</v>
      </c>
      <c r="V3" s="221">
        <v>89437.135324000003</v>
      </c>
      <c r="W3" s="221">
        <v>88922.925478999969</v>
      </c>
      <c r="X3" s="221">
        <v>347421.316338</v>
      </c>
      <c r="Y3" s="175"/>
      <c r="Z3" s="221">
        <v>86530.289600999997</v>
      </c>
      <c r="AA3" s="221">
        <v>90698.861089998987</v>
      </c>
      <c r="AB3" s="221">
        <v>96545.971657000016</v>
      </c>
      <c r="AC3" s="221">
        <v>94901.66916900083</v>
      </c>
      <c r="AD3" s="221">
        <v>368676.79</v>
      </c>
      <c r="AE3" s="222"/>
      <c r="AF3" s="221">
        <v>91063.485312999997</v>
      </c>
      <c r="AG3" s="221">
        <v>93717.577118999994</v>
      </c>
      <c r="AH3" s="221">
        <v>96470.623550000018</v>
      </c>
      <c r="AI3" s="221">
        <v>97299.120335999993</v>
      </c>
      <c r="AJ3" s="221">
        <v>378550.81</v>
      </c>
      <c r="AL3" s="221">
        <v>101975.688106</v>
      </c>
      <c r="AM3" s="221">
        <v>108813.29360100001</v>
      </c>
      <c r="AN3" s="221">
        <v>114507.89552700002</v>
      </c>
      <c r="AO3" s="221">
        <v>121162.76117100002</v>
      </c>
      <c r="AP3" s="221">
        <v>446459.64</v>
      </c>
      <c r="AR3" s="221">
        <v>127079.477335</v>
      </c>
      <c r="AS3" s="221">
        <v>131294.68201799999</v>
      </c>
      <c r="AT3" s="221">
        <v>137345.60518658001</v>
      </c>
      <c r="AU3" s="221">
        <v>137181.90969</v>
      </c>
      <c r="AV3" s="221">
        <v>532901.67000000004</v>
      </c>
      <c r="AW3" s="338"/>
      <c r="AX3" s="221">
        <v>131589.76999999999</v>
      </c>
      <c r="AY3" s="221">
        <v>128639.17</v>
      </c>
      <c r="AZ3" s="221">
        <v>131013.37</v>
      </c>
      <c r="BA3" s="221">
        <v>128713.21</v>
      </c>
      <c r="BB3" s="221">
        <v>519955.41</v>
      </c>
      <c r="BC3" s="338"/>
      <c r="BD3" s="221">
        <v>130054.74</v>
      </c>
      <c r="BE3" s="221">
        <v>133132.22</v>
      </c>
      <c r="BF3" s="221">
        <v>132856.03</v>
      </c>
      <c r="BG3" s="221">
        <v>133840.01303977915</v>
      </c>
      <c r="BH3" s="221">
        <f>SUM(BD3:BG3)</f>
        <v>529883.00303977914</v>
      </c>
      <c r="BJ3" s="221">
        <v>133512</v>
      </c>
    </row>
    <row r="4" spans="1:66" x14ac:dyDescent="0.35">
      <c r="A4" s="110" t="s">
        <v>9</v>
      </c>
      <c r="B4" s="25">
        <v>44440.767642177809</v>
      </c>
      <c r="C4" s="25">
        <v>44998.859389798716</v>
      </c>
      <c r="D4" s="25">
        <v>46069.072386220789</v>
      </c>
      <c r="E4" s="25">
        <v>47781.67716580713</v>
      </c>
      <c r="F4" s="71">
        <v>183290.37658400449</v>
      </c>
      <c r="G4" s="189"/>
      <c r="H4" s="223">
        <v>48806.964562968555</v>
      </c>
      <c r="I4" s="223">
        <v>49716.660717629573</v>
      </c>
      <c r="J4" s="223">
        <v>52352.369371045774</v>
      </c>
      <c r="K4" s="223">
        <v>54784.598543522021</v>
      </c>
      <c r="L4" s="71">
        <v>205660.59319516591</v>
      </c>
      <c r="M4" s="189"/>
      <c r="N4" s="223">
        <v>52818.36922922331</v>
      </c>
      <c r="O4" s="223">
        <v>53789.077856786542</v>
      </c>
      <c r="P4" s="223">
        <v>53807.43551850073</v>
      </c>
      <c r="Q4" s="223">
        <v>54886.133141042097</v>
      </c>
      <c r="R4" s="71">
        <v>215300.41574555266</v>
      </c>
      <c r="S4" s="189"/>
      <c r="T4" s="223">
        <v>57339.752494</v>
      </c>
      <c r="U4" s="223">
        <v>56923.054983029971</v>
      </c>
      <c r="V4" s="223">
        <v>59845.336639465706</v>
      </c>
      <c r="W4" s="223">
        <v>59481.680261423273</v>
      </c>
      <c r="X4" s="71">
        <v>233589.82437791897</v>
      </c>
      <c r="Y4" s="173"/>
      <c r="Z4" s="224">
        <v>61641.896090211638</v>
      </c>
      <c r="AA4" s="224">
        <v>63893.099805456062</v>
      </c>
      <c r="AB4" s="224">
        <v>67311.710818763677</v>
      </c>
      <c r="AC4" s="223">
        <v>66895.660713407589</v>
      </c>
      <c r="AD4" s="224">
        <v>259743.37</v>
      </c>
      <c r="AE4" s="222"/>
      <c r="AF4" s="224">
        <v>65104.656610546008</v>
      </c>
      <c r="AG4" s="224">
        <v>64245.492958965857</v>
      </c>
      <c r="AH4" s="224">
        <v>64707.935140517722</v>
      </c>
      <c r="AI4" s="224">
        <v>64496.547652988942</v>
      </c>
      <c r="AJ4" s="224">
        <v>258554.8</v>
      </c>
      <c r="AL4" s="224">
        <v>69682.266595536872</v>
      </c>
      <c r="AM4" s="224">
        <v>74346.172844337198</v>
      </c>
      <c r="AN4" s="224">
        <v>80088.287205139233</v>
      </c>
      <c r="AO4" s="224">
        <v>85603.421092424775</v>
      </c>
      <c r="AP4" s="224">
        <v>309720.15000000002</v>
      </c>
      <c r="AR4" s="224">
        <v>91161.913793775646</v>
      </c>
      <c r="AS4" s="224">
        <v>94613.918584811807</v>
      </c>
      <c r="AT4" s="224">
        <v>97937.419889514509</v>
      </c>
      <c r="AU4" s="224">
        <v>97483.780824361602</v>
      </c>
      <c r="AV4" s="224">
        <v>381197.03</v>
      </c>
      <c r="AW4" s="338"/>
      <c r="AX4" s="224">
        <v>97805.28</v>
      </c>
      <c r="AY4" s="224">
        <v>99751.87</v>
      </c>
      <c r="AZ4" s="224">
        <v>99648.31</v>
      </c>
      <c r="BA4" s="224">
        <v>93941.24</v>
      </c>
      <c r="BB4" s="224">
        <v>391146.7</v>
      </c>
      <c r="BC4" s="338"/>
      <c r="BD4" s="224">
        <v>95531.75</v>
      </c>
      <c r="BE4" s="224">
        <v>95956.81</v>
      </c>
      <c r="BF4" s="224">
        <v>94559.13</v>
      </c>
      <c r="BG4" s="224">
        <v>94800.252601327258</v>
      </c>
      <c r="BH4" s="224">
        <f>SUM(BD4:BG4)</f>
        <v>380847.94260132726</v>
      </c>
      <c r="BJ4" s="224">
        <v>95236.221278591605</v>
      </c>
    </row>
    <row r="5" spans="1:66" x14ac:dyDescent="0.35">
      <c r="A5" s="145" t="s">
        <v>10</v>
      </c>
      <c r="B5" s="12">
        <v>18497.468931566465</v>
      </c>
      <c r="C5" s="12">
        <v>21156.490610201276</v>
      </c>
      <c r="D5" s="12">
        <v>20942.343372549461</v>
      </c>
      <c r="E5" s="12">
        <v>21056.642498689973</v>
      </c>
      <c r="F5" s="221">
        <v>81651.945897262602</v>
      </c>
      <c r="G5" s="210"/>
      <c r="H5" s="221">
        <v>20402.379253031453</v>
      </c>
      <c r="I5" s="221">
        <v>21957.440166370412</v>
      </c>
      <c r="J5" s="221">
        <v>23222.657172954219</v>
      </c>
      <c r="K5" s="221">
        <v>20165.344769477975</v>
      </c>
      <c r="L5" s="221">
        <v>85747.821361834067</v>
      </c>
      <c r="M5" s="210"/>
      <c r="N5" s="221">
        <v>20542.646045776688</v>
      </c>
      <c r="O5" s="221">
        <v>22274.408573213463</v>
      </c>
      <c r="P5" s="221">
        <v>23952.5267634993</v>
      </c>
      <c r="Q5" s="221">
        <v>25658.784417957897</v>
      </c>
      <c r="R5" s="221">
        <v>92428.905800447406</v>
      </c>
      <c r="S5" s="210"/>
      <c r="T5" s="221">
        <v>25423.015625</v>
      </c>
      <c r="U5" s="221">
        <v>29375.432432970032</v>
      </c>
      <c r="V5" s="221">
        <v>29591.798684534297</v>
      </c>
      <c r="W5" s="221">
        <v>29441.245217576696</v>
      </c>
      <c r="X5" s="221">
        <v>113831.49196008104</v>
      </c>
      <c r="Y5" s="175"/>
      <c r="Z5" s="225">
        <v>24888.393510788359</v>
      </c>
      <c r="AA5" s="225">
        <v>26805.761284542925</v>
      </c>
      <c r="AB5" s="225">
        <v>29234.26083823634</v>
      </c>
      <c r="AC5" s="221">
        <v>28006.008455593241</v>
      </c>
      <c r="AD5" s="225">
        <v>108934.42</v>
      </c>
      <c r="AE5" s="222"/>
      <c r="AF5" s="225">
        <v>25958.32870245399</v>
      </c>
      <c r="AG5" s="225">
        <v>29472.514160034138</v>
      </c>
      <c r="AH5" s="225">
        <v>31762.688409482296</v>
      </c>
      <c r="AI5" s="225">
        <v>32801.572683011051</v>
      </c>
      <c r="AJ5" s="225">
        <v>119996</v>
      </c>
      <c r="AL5" s="225">
        <v>32294.421510463129</v>
      </c>
      <c r="AM5" s="225">
        <v>34467.120756662815</v>
      </c>
      <c r="AN5" s="225">
        <v>34419.608321860782</v>
      </c>
      <c r="AO5" s="225">
        <v>35560.340078575246</v>
      </c>
      <c r="AP5" s="225">
        <v>136739.49</v>
      </c>
      <c r="AR5" s="225">
        <f>35917.5635412244-1</f>
        <v>35916.563541224401</v>
      </c>
      <c r="AS5" s="225">
        <v>36680.763433188185</v>
      </c>
      <c r="AT5" s="225">
        <v>39408.505297065516</v>
      </c>
      <c r="AU5" s="225">
        <v>39698.12886563842</v>
      </c>
      <c r="AV5" s="225">
        <v>151704.64000000001</v>
      </c>
      <c r="AW5" s="338"/>
      <c r="AX5" s="225">
        <v>33785.49</v>
      </c>
      <c r="AY5" s="225">
        <v>28887.3</v>
      </c>
      <c r="AZ5" s="225">
        <v>31364.89</v>
      </c>
      <c r="BA5" s="225">
        <v>34771.980000000003</v>
      </c>
      <c r="BB5" s="225">
        <v>128808.82</v>
      </c>
      <c r="BC5" s="338"/>
      <c r="BD5" s="225">
        <v>34522.980000000003</v>
      </c>
      <c r="BE5" s="225">
        <v>37175.410000000003</v>
      </c>
      <c r="BF5" s="225">
        <v>38296.9</v>
      </c>
      <c r="BG5" s="225">
        <v>39039.760438451907</v>
      </c>
      <c r="BH5" s="225">
        <f>BH3-BH4</f>
        <v>149035.06043845188</v>
      </c>
      <c r="BJ5" s="225">
        <v>38275.778721408395</v>
      </c>
    </row>
    <row r="6" spans="1:66" x14ac:dyDescent="0.35">
      <c r="A6" s="110" t="s">
        <v>11</v>
      </c>
      <c r="B6" s="25">
        <v>9447.5480796902157</v>
      </c>
      <c r="C6" s="25">
        <v>10288.608586385257</v>
      </c>
      <c r="D6" s="25">
        <v>9662.3089734268578</v>
      </c>
      <c r="E6" s="25">
        <v>9547.5776361881126</v>
      </c>
      <c r="F6" s="71">
        <v>38945.043275690448</v>
      </c>
      <c r="G6" s="189"/>
      <c r="H6" s="223">
        <v>10111.580695961464</v>
      </c>
      <c r="I6" s="223">
        <v>11256.222072570454</v>
      </c>
      <c r="J6" s="223">
        <v>11357.653728560264</v>
      </c>
      <c r="K6" s="223">
        <v>11178.016551814593</v>
      </c>
      <c r="L6" s="71">
        <v>43903.473048906773</v>
      </c>
      <c r="M6" s="189"/>
      <c r="N6" s="223">
        <v>11196.513276776701</v>
      </c>
      <c r="O6" s="223">
        <v>11217.8212512135</v>
      </c>
      <c r="P6" s="223">
        <v>11377.603399479302</v>
      </c>
      <c r="Q6" s="223">
        <v>11539.865725027899</v>
      </c>
      <c r="R6" s="71">
        <v>45332.803652497401</v>
      </c>
      <c r="S6" s="189"/>
      <c r="T6" s="223">
        <v>11853.94175</v>
      </c>
      <c r="U6" s="223">
        <v>13188.0962757</v>
      </c>
      <c r="V6" s="223">
        <v>12365.5104005543</v>
      </c>
      <c r="W6" s="223">
        <v>13053.767192976737</v>
      </c>
      <c r="X6" s="71">
        <v>50462.315619231042</v>
      </c>
      <c r="Y6" s="182"/>
      <c r="Z6" s="226">
        <v>11747.103909788359</v>
      </c>
      <c r="AA6" s="226">
        <v>11797.077316543937</v>
      </c>
      <c r="AB6" s="226">
        <v>13601.44060623632</v>
      </c>
      <c r="AC6" s="227">
        <v>14527.4107395925</v>
      </c>
      <c r="AD6" s="226">
        <v>51673.03</v>
      </c>
      <c r="AE6" s="222"/>
      <c r="AF6" s="226">
        <v>12953.410450454005</v>
      </c>
      <c r="AG6" s="226">
        <v>12442.748820034152</v>
      </c>
      <c r="AH6" s="226">
        <v>12809.444976482278</v>
      </c>
      <c r="AI6" s="226">
        <v>13320.932129011066</v>
      </c>
      <c r="AJ6" s="226">
        <v>51525.54</v>
      </c>
      <c r="AL6" s="226">
        <v>13529.733404463121</v>
      </c>
      <c r="AM6" s="226">
        <v>14514.974880662816</v>
      </c>
      <c r="AN6" s="226">
        <v>13819.41470386079</v>
      </c>
      <c r="AO6" s="226">
        <v>14675.531511575249</v>
      </c>
      <c r="AP6" s="226">
        <v>56539.65</v>
      </c>
      <c r="AR6" s="226">
        <v>17116.08620622435</v>
      </c>
      <c r="AS6" s="226">
        <v>16839.572665188192</v>
      </c>
      <c r="AT6" s="226">
        <v>17968.511447485474</v>
      </c>
      <c r="AU6" s="226">
        <v>19492.738315638402</v>
      </c>
      <c r="AV6" s="226">
        <v>71416.88</v>
      </c>
      <c r="AW6" s="338"/>
      <c r="AX6" s="226">
        <v>20404.689999999999</v>
      </c>
      <c r="AY6" s="226">
        <v>18164.14</v>
      </c>
      <c r="AZ6" s="226">
        <v>19900.419999999998</v>
      </c>
      <c r="BA6" s="226">
        <v>20693.97</v>
      </c>
      <c r="BB6" s="226">
        <v>79162.720000000001</v>
      </c>
      <c r="BC6" s="338"/>
      <c r="BD6" s="226">
        <v>18878.25</v>
      </c>
      <c r="BE6" s="226">
        <v>19673.04</v>
      </c>
      <c r="BF6" s="226">
        <v>20207.099999999999</v>
      </c>
      <c r="BG6" s="226">
        <v>20365.803072672752</v>
      </c>
      <c r="BH6" s="226">
        <v>79124.214107181178</v>
      </c>
      <c r="BJ6" s="226">
        <v>18923.778721408387</v>
      </c>
    </row>
    <row r="7" spans="1:66" x14ac:dyDescent="0.35">
      <c r="A7" s="145" t="s">
        <v>12</v>
      </c>
      <c r="B7" s="12">
        <v>9049.9208518762498</v>
      </c>
      <c r="C7" s="12">
        <v>10867.882023816019</v>
      </c>
      <c r="D7" s="12">
        <v>11280.034399122604</v>
      </c>
      <c r="E7" s="12">
        <v>11509.06486250186</v>
      </c>
      <c r="F7" s="221">
        <v>42706.902621572153</v>
      </c>
      <c r="G7" s="210"/>
      <c r="H7" s="221">
        <v>10290.798557069989</v>
      </c>
      <c r="I7" s="221">
        <v>10701.218093799958</v>
      </c>
      <c r="J7" s="221">
        <v>11865.003444393955</v>
      </c>
      <c r="K7" s="221">
        <v>8987.328217663382</v>
      </c>
      <c r="L7" s="221">
        <v>41844.348312927294</v>
      </c>
      <c r="M7" s="210"/>
      <c r="N7" s="221">
        <v>9346.1327689999871</v>
      </c>
      <c r="O7" s="221">
        <v>11056.487321999963</v>
      </c>
      <c r="P7" s="221">
        <v>12575.003364019998</v>
      </c>
      <c r="Q7" s="221">
        <v>14118.888692929997</v>
      </c>
      <c r="R7" s="221">
        <v>47096.102147950005</v>
      </c>
      <c r="S7" s="210"/>
      <c r="T7" s="221">
        <v>13569.073872999999</v>
      </c>
      <c r="U7" s="221">
        <v>16187.336157270032</v>
      </c>
      <c r="V7" s="221">
        <v>17226.288283979993</v>
      </c>
      <c r="W7" s="221">
        <v>16387.478024599957</v>
      </c>
      <c r="X7" s="221">
        <v>63369.176340849997</v>
      </c>
      <c r="Y7" s="175"/>
      <c r="Z7" s="225">
        <v>13141.289601</v>
      </c>
      <c r="AA7" s="225">
        <v>15008.683967998988</v>
      </c>
      <c r="AB7" s="225">
        <v>15632.82023200002</v>
      </c>
      <c r="AC7" s="225">
        <v>13478.597716000801</v>
      </c>
      <c r="AD7" s="225">
        <v>57261.39</v>
      </c>
      <c r="AE7" s="222"/>
      <c r="AF7" s="225">
        <v>13005.418251999985</v>
      </c>
      <c r="AG7" s="225">
        <v>17029.765339999984</v>
      </c>
      <c r="AH7" s="225">
        <v>18954.243433000021</v>
      </c>
      <c r="AI7" s="225">
        <v>19480.640553999983</v>
      </c>
      <c r="AJ7" s="225">
        <v>68470.47</v>
      </c>
      <c r="AL7" s="225">
        <v>18763.688106000009</v>
      </c>
      <c r="AM7" s="225">
        <v>19952.145876000002</v>
      </c>
      <c r="AN7" s="225">
        <v>20600.19361799999</v>
      </c>
      <c r="AO7" s="225">
        <v>20883.808566999996</v>
      </c>
      <c r="AP7" s="225">
        <v>80199.839999999997</v>
      </c>
      <c r="AR7" s="225">
        <v>18801.477335</v>
      </c>
      <c r="AS7" s="225">
        <v>19841.190767999993</v>
      </c>
      <c r="AT7" s="225">
        <v>21439.703849580041</v>
      </c>
      <c r="AU7" s="225">
        <v>20205.390550000018</v>
      </c>
      <c r="AV7" s="225">
        <v>80287.759999999995</v>
      </c>
      <c r="AW7" s="338"/>
      <c r="AX7" s="225">
        <v>13379.8</v>
      </c>
      <c r="AY7" s="225">
        <v>10723.16</v>
      </c>
      <c r="AZ7" s="225">
        <v>11464.64</v>
      </c>
      <c r="BA7" s="225">
        <v>14078</v>
      </c>
      <c r="BB7" s="225">
        <v>49645.4</v>
      </c>
      <c r="BC7" s="338"/>
      <c r="BD7" s="225">
        <v>15644.74</v>
      </c>
      <c r="BE7" s="225">
        <v>17502.37</v>
      </c>
      <c r="BF7" s="225">
        <v>18089.8</v>
      </c>
      <c r="BG7" s="225">
        <v>18673.957365779159</v>
      </c>
      <c r="BH7" s="225">
        <v>69911.424197589149</v>
      </c>
      <c r="BJ7" s="225">
        <v>19352.000000000007</v>
      </c>
    </row>
    <row r="8" spans="1:66" x14ac:dyDescent="0.35">
      <c r="A8" s="146" t="s">
        <v>13</v>
      </c>
      <c r="B8" s="108">
        <v>0.14379050549458156</v>
      </c>
      <c r="C8" s="108">
        <v>0.16427820310550878</v>
      </c>
      <c r="D8" s="108">
        <v>0.16833004155185763</v>
      </c>
      <c r="E8" s="108">
        <v>0.16718979949822313</v>
      </c>
      <c r="F8" s="108">
        <v>0.16119320696523209</v>
      </c>
      <c r="G8" s="210"/>
      <c r="H8" s="108">
        <v>0.14869088463588256</v>
      </c>
      <c r="I8" s="108">
        <v>0.14930383446482581</v>
      </c>
      <c r="J8" s="108">
        <v>0.15699635166500558</v>
      </c>
      <c r="K8" s="108">
        <v>0.11991107425033287</v>
      </c>
      <c r="L8" s="108">
        <v>0.14359347988128349</v>
      </c>
      <c r="M8" s="210"/>
      <c r="N8" s="108">
        <v>0.12739917426122327</v>
      </c>
      <c r="O8" s="108">
        <v>0.14535899617491818</v>
      </c>
      <c r="P8" s="108">
        <v>0.16171648855758658</v>
      </c>
      <c r="Q8" s="108">
        <v>0.17529211179076276</v>
      </c>
      <c r="R8" s="108">
        <v>0.15304417519875277</v>
      </c>
      <c r="S8" s="210"/>
      <c r="T8" s="108">
        <v>0.163951426243861</v>
      </c>
      <c r="U8" s="108">
        <v>0.18757381087387229</v>
      </c>
      <c r="V8" s="108">
        <v>0.19260778223245939</v>
      </c>
      <c r="W8" s="108">
        <v>0.1842885615416468</v>
      </c>
      <c r="X8" s="108">
        <v>0.1823986421121013</v>
      </c>
      <c r="Y8" s="73"/>
      <c r="Z8" s="108">
        <v>0.15186924326262893</v>
      </c>
      <c r="AA8" s="108">
        <v>0.16547819661270188</v>
      </c>
      <c r="AB8" s="108">
        <v>0.16192099953728697</v>
      </c>
      <c r="AC8" s="108">
        <v>0.14201644537990027</v>
      </c>
      <c r="AD8" s="108">
        <v>0.15529999999999999</v>
      </c>
      <c r="AE8" s="222"/>
      <c r="AF8" s="108">
        <v>0.14281704908721921</v>
      </c>
      <c r="AG8" s="108">
        <v>0.1817136748891412</v>
      </c>
      <c r="AH8" s="108">
        <v>0.1964768417110539</v>
      </c>
      <c r="AI8" s="108">
        <v>0.20021394321683589</v>
      </c>
      <c r="AJ8" s="108">
        <v>0.18087</v>
      </c>
      <c r="AL8" s="108">
        <v>0.18400158365684025</v>
      </c>
      <c r="AM8" s="108">
        <v>0.18336128992805931</v>
      </c>
      <c r="AN8" s="108">
        <v>0.17990194932141287</v>
      </c>
      <c r="AO8" s="108">
        <v>0.17236160983097895</v>
      </c>
      <c r="AP8" s="108">
        <v>0.17960000000000001</v>
      </c>
      <c r="AR8" s="108">
        <v>0.14795054031766725</v>
      </c>
      <c r="AS8" s="108">
        <v>0.15111953098968503</v>
      </c>
      <c r="AT8" s="108">
        <v>0.15610039957561675</v>
      </c>
      <c r="AU8" s="108">
        <v>0.14728903100751126</v>
      </c>
      <c r="AV8" s="108">
        <v>0.15060000000000001</v>
      </c>
      <c r="AW8" s="315"/>
      <c r="AX8" s="108">
        <v>0.1016</v>
      </c>
      <c r="AY8" s="108">
        <v>8.3299999999999999E-2</v>
      </c>
      <c r="AZ8" s="108">
        <v>8.7499999999999994E-2</v>
      </c>
      <c r="BA8" s="108">
        <v>0.1094</v>
      </c>
      <c r="BB8" s="108">
        <v>9.5399999999999999E-2</v>
      </c>
      <c r="BC8" s="338"/>
      <c r="BD8" s="108">
        <v>0.1203</v>
      </c>
      <c r="BE8" s="108">
        <v>0.13139999999999999</v>
      </c>
      <c r="BF8" s="108">
        <v>0.1361</v>
      </c>
      <c r="BG8" s="108">
        <v>0.13952447359840733</v>
      </c>
      <c r="BH8" s="108">
        <v>0.1319374733617743</v>
      </c>
      <c r="BJ8" s="108">
        <v>0.14494577266462946</v>
      </c>
    </row>
    <row r="9" spans="1:66" x14ac:dyDescent="0.35">
      <c r="A9" s="52" t="s">
        <v>14</v>
      </c>
      <c r="B9" s="14">
        <v>1724.1590145840601</v>
      </c>
      <c r="C9" s="14">
        <v>1965.3225654159401</v>
      </c>
      <c r="D9" s="14">
        <v>1726.5134636530706</v>
      </c>
      <c r="E9" s="14">
        <v>2173.2349863290592</v>
      </c>
      <c r="F9" s="72">
        <v>7589.23002998213</v>
      </c>
      <c r="G9" s="192"/>
      <c r="H9" s="228">
        <v>2018.7767809999996</v>
      </c>
      <c r="I9" s="228">
        <v>2447.4799280000002</v>
      </c>
      <c r="J9" s="228">
        <v>2479.6490299999996</v>
      </c>
      <c r="K9" s="228">
        <v>2834.6462229999993</v>
      </c>
      <c r="L9" s="72">
        <v>9780.5519619999977</v>
      </c>
      <c r="M9" s="192"/>
      <c r="N9" s="228">
        <v>2468.444821</v>
      </c>
      <c r="O9" s="228">
        <v>2653.5834479999999</v>
      </c>
      <c r="P9" s="228">
        <v>2741.9449624699992</v>
      </c>
      <c r="Q9" s="228">
        <v>2986.4068735300002</v>
      </c>
      <c r="R9" s="72">
        <v>10850.380105</v>
      </c>
      <c r="S9" s="192"/>
      <c r="T9" s="228">
        <v>2807.7247649999999</v>
      </c>
      <c r="U9" s="228">
        <v>2944.29324</v>
      </c>
      <c r="V9" s="228">
        <v>2835.8468379999995</v>
      </c>
      <c r="W9" s="228">
        <v>2704.1351570000006</v>
      </c>
      <c r="X9" s="72">
        <v>11292</v>
      </c>
      <c r="Y9" s="173"/>
      <c r="Z9" s="229">
        <v>3213</v>
      </c>
      <c r="AA9" s="229">
        <v>3414.5864059999999</v>
      </c>
      <c r="AB9" s="229">
        <v>3848.1180820000009</v>
      </c>
      <c r="AC9" s="228">
        <v>3981.9855119999993</v>
      </c>
      <c r="AD9" s="229">
        <v>14457.69</v>
      </c>
      <c r="AE9" s="222"/>
      <c r="AF9" s="229">
        <v>3832</v>
      </c>
      <c r="AG9" s="229">
        <v>3716.7777890000007</v>
      </c>
      <c r="AH9" s="303">
        <v>3583.6198949999998</v>
      </c>
      <c r="AI9" s="303">
        <v>3443.6982889999999</v>
      </c>
      <c r="AJ9" s="303">
        <v>14577.1</v>
      </c>
      <c r="AL9" s="303">
        <v>3311</v>
      </c>
      <c r="AM9" s="303">
        <v>3429.5005289999999</v>
      </c>
      <c r="AN9" s="303">
        <v>3621.0010590000002</v>
      </c>
      <c r="AO9" s="303">
        <v>4842.4203039999993</v>
      </c>
      <c r="AP9" s="303">
        <v>15203.92</v>
      </c>
      <c r="AR9" s="303">
        <v>4767</v>
      </c>
      <c r="AS9" s="303">
        <v>4917</v>
      </c>
      <c r="AT9" s="303">
        <v>4981.0013887600007</v>
      </c>
      <c r="AU9" s="303">
        <v>4902</v>
      </c>
      <c r="AV9" s="303">
        <v>19567</v>
      </c>
      <c r="AW9" s="338"/>
      <c r="AX9" s="303">
        <v>4466</v>
      </c>
      <c r="AY9" s="303">
        <v>4657</v>
      </c>
      <c r="AZ9" s="303">
        <v>4434</v>
      </c>
      <c r="BA9" s="303">
        <v>4614</v>
      </c>
      <c r="BB9" s="303">
        <v>18170.98</v>
      </c>
      <c r="BC9" s="338"/>
      <c r="BD9" s="303">
        <v>4622</v>
      </c>
      <c r="BE9" s="303">
        <v>4698</v>
      </c>
      <c r="BF9" s="303">
        <v>4588</v>
      </c>
      <c r="BG9" s="303">
        <v>4621</v>
      </c>
      <c r="BH9" s="303">
        <v>18528.995862898155</v>
      </c>
      <c r="BJ9" s="303">
        <v>4581</v>
      </c>
    </row>
    <row r="10" spans="1:66" x14ac:dyDescent="0.35">
      <c r="A10" s="146" t="s">
        <v>15</v>
      </c>
      <c r="B10" s="28">
        <v>7325.7618372921897</v>
      </c>
      <c r="C10" s="28">
        <v>8902.5594584000792</v>
      </c>
      <c r="D10" s="28">
        <v>9553.5209354695326</v>
      </c>
      <c r="E10" s="28">
        <v>9335.8298761728001</v>
      </c>
      <c r="F10" s="230">
        <v>35117.672591590024</v>
      </c>
      <c r="G10" s="210"/>
      <c r="H10" s="230">
        <v>8272.0217760699888</v>
      </c>
      <c r="I10" s="230">
        <v>8253.7381657999576</v>
      </c>
      <c r="J10" s="230">
        <v>9385.3544143939544</v>
      </c>
      <c r="K10" s="230">
        <v>6152.6819946633823</v>
      </c>
      <c r="L10" s="230">
        <v>32063.796350927296</v>
      </c>
      <c r="M10" s="210"/>
      <c r="N10" s="230">
        <v>6877.5079479999868</v>
      </c>
      <c r="O10" s="230">
        <v>8402.4038739999633</v>
      </c>
      <c r="P10" s="230">
        <v>9833.058401549999</v>
      </c>
      <c r="Q10" s="230">
        <v>11132.511819399997</v>
      </c>
      <c r="R10" s="230">
        <v>36245.722042950001</v>
      </c>
      <c r="S10" s="210"/>
      <c r="T10" s="230">
        <v>10761.349107999999</v>
      </c>
      <c r="U10" s="230">
        <v>13243.042917270031</v>
      </c>
      <c r="V10" s="230">
        <v>14390.441445979994</v>
      </c>
      <c r="W10" s="230">
        <v>13683.342867599957</v>
      </c>
      <c r="X10" s="230">
        <v>52077.176340849997</v>
      </c>
      <c r="Y10" s="175"/>
      <c r="Z10" s="231">
        <v>9928.2896010000004</v>
      </c>
      <c r="AA10" s="231">
        <v>11594.097561998988</v>
      </c>
      <c r="AB10" s="231">
        <v>11784.702150000019</v>
      </c>
      <c r="AC10" s="230">
        <v>9495.6122040007722</v>
      </c>
      <c r="AD10" s="231">
        <v>42802.7</v>
      </c>
      <c r="AE10" s="222"/>
      <c r="AF10" s="231">
        <v>9173.4182519999849</v>
      </c>
      <c r="AG10" s="231">
        <v>13312.987550999984</v>
      </c>
      <c r="AH10" s="231">
        <v>15369.62353800002</v>
      </c>
      <c r="AI10" s="231">
        <v>16036.942264999983</v>
      </c>
      <c r="AJ10" s="231">
        <v>53893.37</v>
      </c>
      <c r="AL10" s="231">
        <v>15452.688106000007</v>
      </c>
      <c r="AM10" s="231">
        <v>16521.645347000001</v>
      </c>
      <c r="AN10" s="231">
        <v>16979.192558999992</v>
      </c>
      <c r="AO10" s="231">
        <v>16042.388262999995</v>
      </c>
      <c r="AP10" s="231">
        <v>64995.91</v>
      </c>
      <c r="AR10" s="231">
        <v>14034.477335</v>
      </c>
      <c r="AS10" s="231">
        <v>14924.190767999993</v>
      </c>
      <c r="AT10" s="231">
        <v>16458.702460820041</v>
      </c>
      <c r="AU10" s="231">
        <v>15303.39055000002</v>
      </c>
      <c r="AV10" s="231">
        <v>60720.76</v>
      </c>
      <c r="AW10" s="338"/>
      <c r="AX10" s="231">
        <v>8913.7999999999993</v>
      </c>
      <c r="AY10" s="231">
        <v>6066.16</v>
      </c>
      <c r="AZ10" s="231">
        <v>7030.64</v>
      </c>
      <c r="BA10" s="231">
        <v>9464</v>
      </c>
      <c r="BB10" s="231">
        <v>31475.11</v>
      </c>
      <c r="BC10" s="338"/>
      <c r="BD10" s="231">
        <v>11022.74</v>
      </c>
      <c r="BE10" s="231">
        <v>12804.37</v>
      </c>
      <c r="BF10" s="231">
        <v>13501.8</v>
      </c>
      <c r="BG10" s="231">
        <v>14052.957365779157</v>
      </c>
      <c r="BH10" s="231">
        <v>51382.428334690987</v>
      </c>
      <c r="BJ10" s="231">
        <v>14771.000000000005</v>
      </c>
    </row>
    <row r="11" spans="1:66" x14ac:dyDescent="0.35">
      <c r="A11" s="145" t="s">
        <v>16</v>
      </c>
      <c r="B11" s="73">
        <v>0.11639604533102302</v>
      </c>
      <c r="C11" s="73">
        <v>0.13457051407633819</v>
      </c>
      <c r="D11" s="109">
        <v>0.14256557375030832</v>
      </c>
      <c r="E11" s="73">
        <v>0.13561966535025247</v>
      </c>
      <c r="F11" s="73">
        <v>0.13254836850036686</v>
      </c>
      <c r="G11" s="210"/>
      <c r="H11" s="73">
        <v>0.11952174836481602</v>
      </c>
      <c r="I11" s="73">
        <v>0.11515649396367193</v>
      </c>
      <c r="J11" s="73">
        <v>0.12418592283166152</v>
      </c>
      <c r="K11" s="73">
        <v>8.2090549007742958E-2</v>
      </c>
      <c r="L11" s="73">
        <v>0.11003044095233415</v>
      </c>
      <c r="M11" s="210"/>
      <c r="N11" s="73">
        <v>9.3748810893893225E-2</v>
      </c>
      <c r="O11" s="73">
        <v>0.11046591535004363</v>
      </c>
      <c r="P11" s="73">
        <v>0.12645465217370674</v>
      </c>
      <c r="Q11" s="73">
        <v>0.13821495082225785</v>
      </c>
      <c r="R11" s="73">
        <v>0.11778462296349493</v>
      </c>
      <c r="S11" s="210"/>
      <c r="T11" s="73">
        <v>0.13002645214242775</v>
      </c>
      <c r="U11" s="73">
        <v>0.1534562576216687</v>
      </c>
      <c r="V11" s="73">
        <v>0.16090007124946892</v>
      </c>
      <c r="W11" s="73">
        <v>0.15387868532093463</v>
      </c>
      <c r="X11" s="73">
        <v>0.14989631865358843</v>
      </c>
      <c r="Y11" s="73"/>
      <c r="Z11" s="73">
        <v>0.11473773688705259</v>
      </c>
      <c r="AA11" s="73">
        <v>0.12783068522210389</v>
      </c>
      <c r="AB11" s="73">
        <v>0.1220631161273892</v>
      </c>
      <c r="AC11" s="73">
        <v>0.10005737820154662</v>
      </c>
      <c r="AD11" s="73">
        <v>0.11600000000000001</v>
      </c>
      <c r="AE11" s="232"/>
      <c r="AF11" s="73">
        <v>0.10073651607413724</v>
      </c>
      <c r="AG11" s="73">
        <v>0.14205432919051589</v>
      </c>
      <c r="AH11" s="73">
        <v>0.15931921006019056</v>
      </c>
      <c r="AI11" s="73">
        <v>0.16482104061804581</v>
      </c>
      <c r="AJ11" s="73">
        <v>0.14230000000000001</v>
      </c>
      <c r="AL11" s="73">
        <v>0.15153306040884473</v>
      </c>
      <c r="AM11" s="73">
        <v>0.15184399626378148</v>
      </c>
      <c r="AN11" s="73">
        <v>0.14827966648811952</v>
      </c>
      <c r="AO11" s="73">
        <v>0.13239536725611908</v>
      </c>
      <c r="AP11" s="73">
        <v>0.14549999999999999</v>
      </c>
      <c r="AR11" s="73">
        <v>0.11043858244713325</v>
      </c>
      <c r="AS11" s="73">
        <v>0.11366942315267532</v>
      </c>
      <c r="AT11" s="73">
        <v>0.11983421266709897</v>
      </c>
      <c r="AU11" s="73">
        <v>0.11155545643432295</v>
      </c>
      <c r="AV11" s="73">
        <v>0.1139</v>
      </c>
      <c r="AW11" s="315"/>
      <c r="AX11" s="73">
        <v>6.7699999999999996E-2</v>
      </c>
      <c r="AY11" s="73">
        <v>4.7100000000000003E-2</v>
      </c>
      <c r="AZ11" s="73">
        <v>5.3600000000000002E-2</v>
      </c>
      <c r="BA11" s="73">
        <v>7.3499999999999996E-2</v>
      </c>
      <c r="BB11" s="73">
        <v>6.0499999999999998E-2</v>
      </c>
      <c r="BC11" s="338"/>
      <c r="BD11" s="73">
        <v>8.48E-2</v>
      </c>
      <c r="BE11" s="73">
        <v>9.6199999999999994E-2</v>
      </c>
      <c r="BF11" s="73">
        <v>0.1016</v>
      </c>
      <c r="BG11" s="73">
        <v>0.10499817690246652</v>
      </c>
      <c r="BH11" s="73">
        <v>9.6969384438678738E-2</v>
      </c>
      <c r="BJ11" s="73">
        <v>0.11063425010485953</v>
      </c>
    </row>
    <row r="12" spans="1:66" x14ac:dyDescent="0.35">
      <c r="A12" s="110" t="s">
        <v>17</v>
      </c>
      <c r="B12" s="25"/>
      <c r="C12" s="25"/>
      <c r="D12" s="25"/>
      <c r="E12" s="25"/>
      <c r="F12" s="71"/>
      <c r="G12" s="189"/>
      <c r="H12" s="223"/>
      <c r="I12" s="223"/>
      <c r="J12" s="223"/>
      <c r="K12" s="223"/>
      <c r="L12" s="71"/>
      <c r="M12" s="189"/>
      <c r="N12" s="223"/>
      <c r="O12" s="223"/>
      <c r="P12" s="223"/>
      <c r="Q12" s="223"/>
      <c r="R12" s="71"/>
      <c r="S12" s="189"/>
      <c r="T12" s="223"/>
      <c r="U12" s="223"/>
      <c r="V12" s="223"/>
      <c r="W12" s="223"/>
      <c r="X12" s="71"/>
      <c r="Y12" s="73"/>
      <c r="Z12" s="226"/>
      <c r="AA12" s="226"/>
      <c r="AB12" s="226"/>
      <c r="AC12" s="227">
        <v>2175</v>
      </c>
      <c r="AD12" s="226">
        <v>2175</v>
      </c>
      <c r="AE12" s="222"/>
      <c r="AF12" s="226">
        <v>0</v>
      </c>
      <c r="AG12" s="226">
        <v>0</v>
      </c>
      <c r="AH12" s="226">
        <v>0</v>
      </c>
      <c r="AI12" s="226">
        <v>507</v>
      </c>
      <c r="AJ12" s="226">
        <v>507</v>
      </c>
      <c r="AL12" s="226">
        <v>0</v>
      </c>
      <c r="AM12" s="226">
        <v>0</v>
      </c>
      <c r="AN12" s="226">
        <v>0</v>
      </c>
      <c r="AO12" s="226">
        <v>0</v>
      </c>
      <c r="AP12" s="226">
        <v>0</v>
      </c>
      <c r="AR12" s="226">
        <v>0</v>
      </c>
      <c r="AS12" s="226">
        <v>244</v>
      </c>
      <c r="AT12" s="226">
        <v>0</v>
      </c>
      <c r="AU12" s="226">
        <v>2126</v>
      </c>
      <c r="AV12" s="226">
        <v>2370</v>
      </c>
      <c r="AW12" s="338"/>
      <c r="AX12" s="226">
        <v>0</v>
      </c>
      <c r="AY12" s="226">
        <v>1495</v>
      </c>
      <c r="AZ12" s="226">
        <v>2.4352400000395846E-3</v>
      </c>
      <c r="BA12" s="226">
        <v>3087</v>
      </c>
      <c r="BB12" s="226">
        <v>4582.2</v>
      </c>
      <c r="BC12" s="338"/>
      <c r="BD12" s="226">
        <v>0</v>
      </c>
      <c r="BE12" s="226">
        <v>0</v>
      </c>
      <c r="BF12" s="226">
        <v>0</v>
      </c>
      <c r="BG12" s="226">
        <v>273.00366804000021</v>
      </c>
      <c r="BH12" s="226">
        <v>273.00702455000021</v>
      </c>
      <c r="BJ12" s="226">
        <v>0</v>
      </c>
    </row>
    <row r="13" spans="1:66" x14ac:dyDescent="0.35">
      <c r="A13" s="145" t="s">
        <v>18</v>
      </c>
      <c r="B13" s="12">
        <v>1244.45788660527</v>
      </c>
      <c r="C13" s="12">
        <v>977.60827576668032</v>
      </c>
      <c r="D13" s="12">
        <v>618.57078974766955</v>
      </c>
      <c r="E13" s="12">
        <v>1553.1426409025303</v>
      </c>
      <c r="F13" s="221">
        <v>4393.77959302215</v>
      </c>
      <c r="G13" s="210"/>
      <c r="H13" s="221">
        <v>2457.9645479999999</v>
      </c>
      <c r="I13" s="221">
        <v>1387.1927370000394</v>
      </c>
      <c r="J13" s="221">
        <v>1551.962462554183</v>
      </c>
      <c r="K13" s="221">
        <v>2378.4692199150377</v>
      </c>
      <c r="L13" s="221">
        <v>7775.5889674692598</v>
      </c>
      <c r="M13" s="210"/>
      <c r="N13" s="221">
        <v>4109.0054460000001</v>
      </c>
      <c r="O13" s="221">
        <v>3221.5663220000001</v>
      </c>
      <c r="P13" s="221">
        <v>2321.3896296000003</v>
      </c>
      <c r="Q13" s="221">
        <v>4512.5390146</v>
      </c>
      <c r="R13" s="221">
        <v>14164.500412199999</v>
      </c>
      <c r="S13" s="210"/>
      <c r="T13" s="221">
        <v>1113.9728259999999</v>
      </c>
      <c r="U13" s="221">
        <v>1750.52951704</v>
      </c>
      <c r="V13" s="221">
        <v>805.59809891336113</v>
      </c>
      <c r="W13" s="221">
        <v>1671.4281773513039</v>
      </c>
      <c r="X13" s="221">
        <v>5341.528619304665</v>
      </c>
      <c r="Y13" s="175"/>
      <c r="Z13" s="233">
        <v>3413</v>
      </c>
      <c r="AA13" s="233">
        <v>2163.386755</v>
      </c>
      <c r="AB13" s="233">
        <v>3495.92</v>
      </c>
      <c r="AC13" s="234">
        <v>2851.593245</v>
      </c>
      <c r="AD13" s="233">
        <v>11923.9</v>
      </c>
      <c r="AE13" s="222"/>
      <c r="AF13" s="233">
        <v>4161</v>
      </c>
      <c r="AG13" s="233">
        <v>1175</v>
      </c>
      <c r="AH13" s="233">
        <v>2209.16</v>
      </c>
      <c r="AI13" s="233">
        <v>326</v>
      </c>
      <c r="AJ13" s="233">
        <v>7871.16</v>
      </c>
      <c r="AL13" s="233">
        <v>2873</v>
      </c>
      <c r="AM13" s="233">
        <v>2821.16</v>
      </c>
      <c r="AN13" s="233">
        <v>2231</v>
      </c>
      <c r="AO13" s="233">
        <v>3198</v>
      </c>
      <c r="AP13" s="233">
        <v>11123.16</v>
      </c>
      <c r="AR13" s="233">
        <v>1221.0000000000002</v>
      </c>
      <c r="AS13" s="233">
        <v>2902.0048761417202</v>
      </c>
      <c r="AT13" s="233">
        <v>2472</v>
      </c>
      <c r="AU13" s="233">
        <v>3055</v>
      </c>
      <c r="AV13" s="233">
        <v>9650</v>
      </c>
      <c r="AW13" s="338"/>
      <c r="AX13" s="233">
        <v>1917</v>
      </c>
      <c r="AY13" s="233">
        <v>2642</v>
      </c>
      <c r="AZ13" s="233">
        <v>875</v>
      </c>
      <c r="BA13" s="233">
        <v>3735</v>
      </c>
      <c r="BB13" s="233">
        <v>9168.98</v>
      </c>
      <c r="BC13" s="338"/>
      <c r="BD13" s="233">
        <v>1447</v>
      </c>
      <c r="BE13" s="233">
        <v>5215</v>
      </c>
      <c r="BF13" s="233">
        <v>164.99999999999989</v>
      </c>
      <c r="BG13" s="233">
        <v>1726.9999999999998</v>
      </c>
      <c r="BH13" s="233">
        <v>8553.9962343700008</v>
      </c>
      <c r="BJ13" s="233">
        <v>2183</v>
      </c>
    </row>
    <row r="14" spans="1:66" x14ac:dyDescent="0.35">
      <c r="A14" s="110" t="s">
        <v>19</v>
      </c>
      <c r="B14" s="25">
        <v>798.54661856994403</v>
      </c>
      <c r="C14" s="25">
        <v>-204.482924569944</v>
      </c>
      <c r="D14" s="25">
        <v>-131.3694110192512</v>
      </c>
      <c r="E14" s="25">
        <v>523.42431854777078</v>
      </c>
      <c r="F14" s="71">
        <v>985.9186015285195</v>
      </c>
      <c r="G14" s="189"/>
      <c r="H14" s="223">
        <v>478.90939300000002</v>
      </c>
      <c r="I14" s="223">
        <v>876.22259399999996</v>
      </c>
      <c r="J14" s="223">
        <v>904.19583304418302</v>
      </c>
      <c r="K14" s="223">
        <v>1616.5450035170375</v>
      </c>
      <c r="L14" s="71">
        <v>3875.8728235612202</v>
      </c>
      <c r="M14" s="189"/>
      <c r="N14" s="223">
        <v>2726.4986170000002</v>
      </c>
      <c r="O14" s="223">
        <v>2269.5068040000001</v>
      </c>
      <c r="P14" s="223">
        <v>1011.49438686</v>
      </c>
      <c r="Q14" s="223">
        <v>1742.50760786</v>
      </c>
      <c r="R14" s="71">
        <v>7749.5874157199996</v>
      </c>
      <c r="S14" s="189"/>
      <c r="T14" s="223">
        <v>146.55578199999999</v>
      </c>
      <c r="U14" s="223">
        <v>500.518034</v>
      </c>
      <c r="V14" s="223">
        <v>-778.91056887953891</v>
      </c>
      <c r="W14" s="223">
        <v>251.93672799999999</v>
      </c>
      <c r="X14" s="71">
        <v>121.09997512046104</v>
      </c>
      <c r="Y14" s="173"/>
      <c r="Z14" s="224">
        <v>1017.9999999999999</v>
      </c>
      <c r="AA14" s="224">
        <v>495.97158299999995</v>
      </c>
      <c r="AB14" s="224">
        <v>1435</v>
      </c>
      <c r="AC14" s="223">
        <v>73.028417000000474</v>
      </c>
      <c r="AD14" s="224">
        <v>3022</v>
      </c>
      <c r="AE14" s="222"/>
      <c r="AF14" s="224">
        <v>857</v>
      </c>
      <c r="AG14" s="224">
        <v>-356</v>
      </c>
      <c r="AH14" s="224">
        <v>1102</v>
      </c>
      <c r="AI14" s="224">
        <v>-628</v>
      </c>
      <c r="AJ14" s="224">
        <v>975</v>
      </c>
      <c r="AL14" s="224">
        <v>1077</v>
      </c>
      <c r="AM14" s="224">
        <v>1213</v>
      </c>
      <c r="AN14" s="224">
        <v>1244.1388625272818</v>
      </c>
      <c r="AO14" s="224">
        <v>2108</v>
      </c>
      <c r="AP14" s="224">
        <v>5642.14</v>
      </c>
      <c r="AR14" s="224">
        <v>536</v>
      </c>
      <c r="AS14" s="224">
        <v>1267</v>
      </c>
      <c r="AT14" s="224">
        <v>1251</v>
      </c>
      <c r="AU14" s="224">
        <v>-64</v>
      </c>
      <c r="AV14" s="224">
        <v>2990</v>
      </c>
      <c r="AW14" s="338"/>
      <c r="AX14" s="224">
        <v>445</v>
      </c>
      <c r="AY14" s="224">
        <v>-30</v>
      </c>
      <c r="AZ14" s="224">
        <v>-435</v>
      </c>
      <c r="BA14" s="224">
        <v>-401</v>
      </c>
      <c r="BB14" s="224">
        <v>-420.99</v>
      </c>
      <c r="BC14" s="338"/>
      <c r="BD14" s="224">
        <v>-65</v>
      </c>
      <c r="BE14" s="224">
        <v>-1013</v>
      </c>
      <c r="BF14" s="224">
        <v>-914</v>
      </c>
      <c r="BG14" s="224">
        <v>-384.00000000000011</v>
      </c>
      <c r="BH14" s="224">
        <v>-2376.0037659300001</v>
      </c>
      <c r="BJ14" s="224">
        <v>297</v>
      </c>
    </row>
    <row r="15" spans="1:66" x14ac:dyDescent="0.35">
      <c r="A15" s="51" t="s">
        <v>20</v>
      </c>
      <c r="B15" s="14">
        <v>445.91126803532597</v>
      </c>
      <c r="C15" s="14">
        <v>1182.0912003366243</v>
      </c>
      <c r="D15" s="14">
        <v>749.94020076692073</v>
      </c>
      <c r="E15" s="14">
        <v>1029.7183223547595</v>
      </c>
      <c r="F15" s="72">
        <v>3407.8609914936305</v>
      </c>
      <c r="G15" s="189"/>
      <c r="H15" s="228">
        <v>1979.055155</v>
      </c>
      <c r="I15" s="228">
        <v>510.97014300003934</v>
      </c>
      <c r="J15" s="228">
        <v>647.76662951000003</v>
      </c>
      <c r="K15" s="228">
        <v>761.92421639800023</v>
      </c>
      <c r="L15" s="72">
        <v>3899.7161439080396</v>
      </c>
      <c r="M15" s="189"/>
      <c r="N15" s="228">
        <v>1382.5068289999999</v>
      </c>
      <c r="O15" s="228">
        <v>952.05951800000003</v>
      </c>
      <c r="P15" s="228">
        <v>1310.0952427400002</v>
      </c>
      <c r="Q15" s="228">
        <v>2769.7314067400002</v>
      </c>
      <c r="R15" s="72">
        <v>6414.8929964800009</v>
      </c>
      <c r="S15" s="189"/>
      <c r="T15" s="228">
        <v>967.41704399999992</v>
      </c>
      <c r="U15" s="228">
        <v>1249.51148304</v>
      </c>
      <c r="V15" s="228">
        <v>1584.5086677929</v>
      </c>
      <c r="W15" s="228">
        <v>1419.491449351304</v>
      </c>
      <c r="X15" s="72">
        <v>5220.9286441842041</v>
      </c>
      <c r="Y15" s="173"/>
      <c r="Z15" s="229">
        <v>2395</v>
      </c>
      <c r="AA15" s="229">
        <v>1667.4151720000002</v>
      </c>
      <c r="AB15" s="229">
        <v>2060.92</v>
      </c>
      <c r="AC15" s="228">
        <v>2778.5648279999996</v>
      </c>
      <c r="AD15" s="229">
        <v>8901.9</v>
      </c>
      <c r="AE15" s="222"/>
      <c r="AF15" s="229">
        <v>3304</v>
      </c>
      <c r="AG15" s="229">
        <v>1531</v>
      </c>
      <c r="AH15" s="229">
        <v>1107.1599999999999</v>
      </c>
      <c r="AI15" s="229">
        <v>954</v>
      </c>
      <c r="AJ15" s="229">
        <v>6896.16</v>
      </c>
      <c r="AL15" s="229">
        <v>1796</v>
      </c>
      <c r="AM15" s="229">
        <v>1608.16</v>
      </c>
      <c r="AN15" s="229">
        <v>986.86113747271804</v>
      </c>
      <c r="AO15" s="229">
        <v>1089.9999999999998</v>
      </c>
      <c r="AP15" s="229">
        <v>5481.02</v>
      </c>
      <c r="AR15" s="229">
        <v>685</v>
      </c>
      <c r="AS15" s="229">
        <v>1635.0048761417202</v>
      </c>
      <c r="AT15" s="229">
        <v>1221</v>
      </c>
      <c r="AU15" s="229">
        <v>3119</v>
      </c>
      <c r="AV15" s="229">
        <v>6660</v>
      </c>
      <c r="AW15" s="338"/>
      <c r="AX15" s="229">
        <v>1472</v>
      </c>
      <c r="AY15" s="229">
        <v>2672</v>
      </c>
      <c r="AZ15" s="229">
        <v>1310</v>
      </c>
      <c r="BA15" s="229">
        <v>4136</v>
      </c>
      <c r="BB15" s="229">
        <v>9589.98</v>
      </c>
      <c r="BC15" s="338"/>
      <c r="BD15" s="229">
        <v>1512</v>
      </c>
      <c r="BE15" s="229">
        <v>6228</v>
      </c>
      <c r="BF15" s="229">
        <v>1079</v>
      </c>
      <c r="BG15" s="229">
        <v>2111</v>
      </c>
      <c r="BH15" s="229">
        <v>10930.0000003</v>
      </c>
      <c r="BJ15" s="229">
        <v>1886</v>
      </c>
    </row>
    <row r="16" spans="1:66" x14ac:dyDescent="0.35">
      <c r="A16" s="146" t="s">
        <v>21</v>
      </c>
      <c r="B16" s="28">
        <v>214.63855416724701</v>
      </c>
      <c r="C16" s="28">
        <v>174.92207183275301</v>
      </c>
      <c r="D16" s="28">
        <v>246.12004825875255</v>
      </c>
      <c r="E16" s="28">
        <v>334.49490558977544</v>
      </c>
      <c r="F16" s="230">
        <v>970.37557984852799</v>
      </c>
      <c r="G16" s="210"/>
      <c r="H16" s="230">
        <v>274.05197199999998</v>
      </c>
      <c r="I16" s="230">
        <v>345.101631</v>
      </c>
      <c r="J16" s="230">
        <v>348.87159155799998</v>
      </c>
      <c r="K16" s="230">
        <v>317.89908999999994</v>
      </c>
      <c r="L16" s="230">
        <v>1285.924284558</v>
      </c>
      <c r="M16" s="210"/>
      <c r="N16" s="230">
        <v>369.53496499999994</v>
      </c>
      <c r="O16" s="230">
        <v>386.27934870000001</v>
      </c>
      <c r="P16" s="230">
        <v>340.54200915999996</v>
      </c>
      <c r="Q16" s="230">
        <v>526.88012708999997</v>
      </c>
      <c r="R16" s="230">
        <v>1623.5364499499999</v>
      </c>
      <c r="S16" s="210"/>
      <c r="T16" s="230">
        <v>305.19883800000002</v>
      </c>
      <c r="U16" s="230">
        <v>387.6056430000001</v>
      </c>
      <c r="V16" s="230">
        <v>358.48417424000007</v>
      </c>
      <c r="W16" s="230">
        <v>281.32134499999989</v>
      </c>
      <c r="X16" s="230">
        <v>1331.6100002400001</v>
      </c>
      <c r="Y16" s="175"/>
      <c r="Z16" s="231">
        <v>454</v>
      </c>
      <c r="AA16" s="231">
        <v>382.50848399999995</v>
      </c>
      <c r="AB16" s="231">
        <v>550</v>
      </c>
      <c r="AC16" s="230">
        <v>532.27151600000002</v>
      </c>
      <c r="AD16" s="231">
        <v>1918.78</v>
      </c>
      <c r="AE16" s="222"/>
      <c r="AF16" s="231">
        <v>503</v>
      </c>
      <c r="AG16" s="231">
        <v>399</v>
      </c>
      <c r="AH16" s="231">
        <v>421</v>
      </c>
      <c r="AI16" s="231">
        <v>417</v>
      </c>
      <c r="AJ16" s="231">
        <v>1740</v>
      </c>
      <c r="AL16" s="231">
        <v>381</v>
      </c>
      <c r="AM16" s="231">
        <v>354</v>
      </c>
      <c r="AN16" s="231">
        <v>339</v>
      </c>
      <c r="AO16" s="231">
        <v>552</v>
      </c>
      <c r="AP16" s="231">
        <v>1626</v>
      </c>
      <c r="AR16" s="231">
        <v>403</v>
      </c>
      <c r="AS16" s="231">
        <v>790</v>
      </c>
      <c r="AT16" s="231">
        <v>1129.000056464</v>
      </c>
      <c r="AU16" s="231">
        <v>934</v>
      </c>
      <c r="AV16" s="231">
        <v>3256</v>
      </c>
      <c r="AW16" s="338"/>
      <c r="AX16" s="231">
        <v>1196.99</v>
      </c>
      <c r="AY16" s="231">
        <v>975</v>
      </c>
      <c r="AZ16" s="231">
        <v>1165</v>
      </c>
      <c r="BA16" s="231">
        <v>585</v>
      </c>
      <c r="BB16" s="231">
        <v>3921.99</v>
      </c>
      <c r="BC16" s="338"/>
      <c r="BD16" s="231">
        <v>715</v>
      </c>
      <c r="BE16" s="231">
        <v>890</v>
      </c>
      <c r="BF16" s="231">
        <v>759</v>
      </c>
      <c r="BG16" s="231">
        <v>853</v>
      </c>
      <c r="BH16" s="231">
        <v>3217.0000003180003</v>
      </c>
      <c r="BJ16" s="231">
        <v>778</v>
      </c>
    </row>
    <row r="17" spans="1:62" x14ac:dyDescent="0.35">
      <c r="A17" s="51" t="s">
        <v>22</v>
      </c>
      <c r="B17" s="14">
        <v>10.734657060554699</v>
      </c>
      <c r="C17" s="14">
        <v>3.2416479394453011</v>
      </c>
      <c r="D17" s="14">
        <v>-1.2559857652764013</v>
      </c>
      <c r="E17" s="14">
        <v>12.753029174194699</v>
      </c>
      <c r="F17" s="72">
        <v>26.293348408918298</v>
      </c>
      <c r="G17" s="189"/>
      <c r="H17" s="228">
        <v>-22.679131999999999</v>
      </c>
      <c r="I17" s="228">
        <v>-2.1745869999999985</v>
      </c>
      <c r="J17" s="228">
        <v>1.5204720000000052</v>
      </c>
      <c r="K17" s="228">
        <v>1.8202999999998415E-2</v>
      </c>
      <c r="L17" s="72">
        <v>-23.315043999999993</v>
      </c>
      <c r="M17" s="189"/>
      <c r="N17" s="228">
        <v>0.22615299999999999</v>
      </c>
      <c r="O17" s="228">
        <v>0.12220599999999998</v>
      </c>
      <c r="P17" s="228">
        <v>0.13131900000000002</v>
      </c>
      <c r="Q17" s="228">
        <v>0.22024299999999997</v>
      </c>
      <c r="R17" s="72">
        <v>0.69992100000000002</v>
      </c>
      <c r="S17" s="189"/>
      <c r="T17" s="228">
        <v>-118.29282000000001</v>
      </c>
      <c r="U17" s="228">
        <v>-132.50756099999998</v>
      </c>
      <c r="V17" s="228">
        <v>-132.48949600000003</v>
      </c>
      <c r="W17" s="228">
        <v>-272.40012300000001</v>
      </c>
      <c r="X17" s="72">
        <v>-655.49</v>
      </c>
      <c r="Y17" s="173"/>
      <c r="Z17" s="229">
        <v>-78</v>
      </c>
      <c r="AA17" s="229">
        <v>2.9865380000000012</v>
      </c>
      <c r="AB17" s="229">
        <v>5.0000000000000009</v>
      </c>
      <c r="AC17" s="228">
        <v>14.613461999999997</v>
      </c>
      <c r="AD17" s="229">
        <v>-55.400000000000006</v>
      </c>
      <c r="AE17" s="222"/>
      <c r="AF17" s="229">
        <v>1</v>
      </c>
      <c r="AG17" s="229">
        <v>4</v>
      </c>
      <c r="AH17" s="229">
        <v>5</v>
      </c>
      <c r="AI17" s="229">
        <v>2</v>
      </c>
      <c r="AJ17" s="229">
        <v>12</v>
      </c>
      <c r="AL17" s="229">
        <v>-2</v>
      </c>
      <c r="AM17" s="229">
        <v>-8</v>
      </c>
      <c r="AN17" s="229">
        <v>-7</v>
      </c>
      <c r="AO17" s="229">
        <v>45</v>
      </c>
      <c r="AP17" s="229">
        <v>28</v>
      </c>
      <c r="AR17" s="229">
        <v>3</v>
      </c>
      <c r="AS17" s="229">
        <v>-153</v>
      </c>
      <c r="AT17" s="229">
        <v>-90</v>
      </c>
      <c r="AU17" s="229">
        <v>-50</v>
      </c>
      <c r="AV17" s="229">
        <v>-290</v>
      </c>
      <c r="AW17" s="338"/>
      <c r="AX17" s="229">
        <v>78</v>
      </c>
      <c r="AY17" s="229">
        <v>-85</v>
      </c>
      <c r="AZ17" s="229">
        <v>48</v>
      </c>
      <c r="BA17" s="229">
        <v>64</v>
      </c>
      <c r="BB17" s="229">
        <v>105</v>
      </c>
      <c r="BC17" s="338"/>
      <c r="BD17" s="229">
        <v>26</v>
      </c>
      <c r="BE17" s="229">
        <v>6</v>
      </c>
      <c r="BF17" s="229">
        <v>66</v>
      </c>
      <c r="BG17" s="229">
        <v>-12</v>
      </c>
      <c r="BH17" s="229">
        <v>86</v>
      </c>
      <c r="BJ17" s="229">
        <v>5</v>
      </c>
    </row>
    <row r="18" spans="1:62" x14ac:dyDescent="0.35">
      <c r="A18" s="146" t="s">
        <v>23</v>
      </c>
      <c r="B18" s="28">
        <v>8366.3158267907693</v>
      </c>
      <c r="C18" s="28">
        <v>9708.4873102734527</v>
      </c>
      <c r="D18" s="28">
        <v>9924.7156911931743</v>
      </c>
      <c r="E18" s="28">
        <v>10567.230640659749</v>
      </c>
      <c r="F18" s="230">
        <v>38567.369953172558</v>
      </c>
      <c r="G18" s="210"/>
      <c r="H18" s="230">
        <v>10433.25522006999</v>
      </c>
      <c r="I18" s="230">
        <v>9293.654684799998</v>
      </c>
      <c r="J18" s="230">
        <v>10589.965757390139</v>
      </c>
      <c r="K18" s="230">
        <v>8213.5703275784181</v>
      </c>
      <c r="L18" s="230">
        <v>38530.145989838551</v>
      </c>
      <c r="M18" s="210"/>
      <c r="N18" s="230">
        <v>10617.494581999987</v>
      </c>
      <c r="O18" s="230">
        <v>11238.513053299965</v>
      </c>
      <c r="P18" s="230">
        <v>11814.167340989998</v>
      </c>
      <c r="Q18" s="230">
        <v>15118.390949909997</v>
      </c>
      <c r="R18" s="230">
        <v>48787.5059262</v>
      </c>
      <c r="S18" s="210"/>
      <c r="T18" s="230">
        <v>11451.830275999997</v>
      </c>
      <c r="U18" s="230">
        <v>14473.459230310031</v>
      </c>
      <c r="V18" s="230">
        <v>14705.865874653353</v>
      </c>
      <c r="W18" s="230">
        <v>14801.04957695126</v>
      </c>
      <c r="X18" s="230">
        <v>55431.604959914665</v>
      </c>
      <c r="Y18" s="175"/>
      <c r="Z18" s="158">
        <v>12809.289601</v>
      </c>
      <c r="AA18" s="158">
        <v>13377.492370998987</v>
      </c>
      <c r="AB18" s="158">
        <v>14735.622150000019</v>
      </c>
      <c r="AC18" s="158">
        <v>9655.5473950007708</v>
      </c>
      <c r="AD18" s="158">
        <v>50578.42</v>
      </c>
      <c r="AE18" s="222"/>
      <c r="AF18" s="158">
        <v>12832.418251999985</v>
      </c>
      <c r="AG18" s="158">
        <v>14092.517550999984</v>
      </c>
      <c r="AH18" s="158">
        <v>17163.783538000018</v>
      </c>
      <c r="AI18" s="158">
        <v>15440.942264999985</v>
      </c>
      <c r="AJ18" s="158">
        <v>59528.53</v>
      </c>
      <c r="AL18" s="158">
        <v>17942.688106000009</v>
      </c>
      <c r="AM18" s="158">
        <v>18980.805347000001</v>
      </c>
      <c r="AN18" s="158">
        <v>18864.192558999992</v>
      </c>
      <c r="AO18" s="158">
        <v>18732.388262999993</v>
      </c>
      <c r="AP18" s="158">
        <v>74521.070000000007</v>
      </c>
      <c r="AR18" s="158">
        <v>14855.477335</v>
      </c>
      <c r="AS18" s="158">
        <v>16639.195644141713</v>
      </c>
      <c r="AT18" s="158">
        <v>17711.702404356041</v>
      </c>
      <c r="AU18" s="158">
        <v>15248.39055000002</v>
      </c>
      <c r="AV18" s="158">
        <v>64454.77</v>
      </c>
      <c r="AW18" s="338"/>
      <c r="AX18" s="158">
        <v>9711.7999999999993</v>
      </c>
      <c r="AY18" s="158">
        <v>6152.96</v>
      </c>
      <c r="AZ18" s="158">
        <v>6788.63</v>
      </c>
      <c r="BA18" s="158">
        <v>9591</v>
      </c>
      <c r="BB18" s="158">
        <v>32243.9</v>
      </c>
      <c r="BC18" s="338"/>
      <c r="BD18" s="158">
        <v>11780.74</v>
      </c>
      <c r="BE18" s="158">
        <v>17135.36</v>
      </c>
      <c r="BF18" s="158">
        <v>12973.8</v>
      </c>
      <c r="BG18" s="158">
        <v>14641.953697739158</v>
      </c>
      <c r="BH18" s="158">
        <v>56532.417544192984</v>
      </c>
      <c r="BJ18" s="158">
        <v>16181.000000000002</v>
      </c>
    </row>
    <row r="19" spans="1:62" x14ac:dyDescent="0.35">
      <c r="A19" s="51" t="s">
        <v>24</v>
      </c>
      <c r="B19" s="14">
        <v>2141.9505958086729</v>
      </c>
      <c r="C19" s="14">
        <v>2023.1150631958064</v>
      </c>
      <c r="D19" s="14">
        <v>2330.0482623120433</v>
      </c>
      <c r="E19" s="14">
        <v>1806.2041578676481</v>
      </c>
      <c r="F19" s="72">
        <v>8301.1880791841704</v>
      </c>
      <c r="G19" s="189"/>
      <c r="H19" s="228">
        <v>2467.9285979999995</v>
      </c>
      <c r="I19" s="228">
        <v>3095.9840239999999</v>
      </c>
      <c r="J19" s="228">
        <v>2140.9446340000004</v>
      </c>
      <c r="K19" s="228">
        <v>2316.3860610000002</v>
      </c>
      <c r="L19" s="72">
        <v>10021.243317</v>
      </c>
      <c r="M19" s="189"/>
      <c r="N19" s="228">
        <v>2698.5603150000002</v>
      </c>
      <c r="O19" s="228">
        <v>2847.1280763000004</v>
      </c>
      <c r="P19" s="228">
        <v>2570.3692903199999</v>
      </c>
      <c r="Q19" s="228">
        <v>2809.5571710000004</v>
      </c>
      <c r="R19" s="72">
        <v>10925.614852620001</v>
      </c>
      <c r="S19" s="189"/>
      <c r="T19" s="228">
        <v>2457.4898859999994</v>
      </c>
      <c r="U19" s="228">
        <v>3913.7499360599986</v>
      </c>
      <c r="V19" s="228">
        <v>2637.7961010599993</v>
      </c>
      <c r="W19" s="228">
        <v>3534.9040771999989</v>
      </c>
      <c r="X19" s="72">
        <v>12543.940000319997</v>
      </c>
      <c r="Y19" s="173"/>
      <c r="Z19" s="229">
        <v>3318</v>
      </c>
      <c r="AA19" s="229">
        <v>2265.0412110000002</v>
      </c>
      <c r="AB19" s="229">
        <v>3628.98</v>
      </c>
      <c r="AC19" s="228">
        <v>2391.9787890000016</v>
      </c>
      <c r="AD19" s="229">
        <v>11604</v>
      </c>
      <c r="AE19" s="222"/>
      <c r="AF19" s="229">
        <v>3276</v>
      </c>
      <c r="AG19" s="229">
        <v>3461.9800000000005</v>
      </c>
      <c r="AH19" s="229">
        <v>4262.9799999999996</v>
      </c>
      <c r="AI19" s="229">
        <v>4997.9799999999996</v>
      </c>
      <c r="AJ19" s="229">
        <v>15998.939999999999</v>
      </c>
      <c r="AL19" s="229">
        <v>4286</v>
      </c>
      <c r="AM19" s="229">
        <v>5571.9799999999987</v>
      </c>
      <c r="AN19" s="229">
        <v>5081.9799999999996</v>
      </c>
      <c r="AO19" s="229">
        <v>3279.98</v>
      </c>
      <c r="AP19" s="229">
        <v>18219.939999999999</v>
      </c>
      <c r="AR19" s="229">
        <v>3380</v>
      </c>
      <c r="AS19" s="229">
        <v>3647</v>
      </c>
      <c r="AT19" s="229">
        <v>4859</v>
      </c>
      <c r="AU19" s="229">
        <v>3999</v>
      </c>
      <c r="AV19" s="229">
        <v>15885</v>
      </c>
      <c r="AW19" s="338"/>
      <c r="AX19" s="229">
        <v>2676</v>
      </c>
      <c r="AY19" s="229">
        <v>1100</v>
      </c>
      <c r="AZ19" s="229">
        <v>1551</v>
      </c>
      <c r="BA19" s="229">
        <v>2949</v>
      </c>
      <c r="BB19" s="229">
        <v>8275.9599999999991</v>
      </c>
      <c r="BC19" s="338"/>
      <c r="BD19" s="229">
        <v>3133</v>
      </c>
      <c r="BE19" s="229">
        <v>4560</v>
      </c>
      <c r="BF19" s="229">
        <v>3085.9999999999991</v>
      </c>
      <c r="BG19" s="229">
        <v>3223</v>
      </c>
      <c r="BH19" s="229">
        <v>14002</v>
      </c>
      <c r="BJ19" s="229">
        <v>4892.9999999999991</v>
      </c>
    </row>
    <row r="20" spans="1:62" x14ac:dyDescent="0.35">
      <c r="A20" s="111" t="s">
        <v>271</v>
      </c>
      <c r="B20" s="28">
        <v>6224.3652309820964</v>
      </c>
      <c r="C20" s="28">
        <v>7685.3722470776465</v>
      </c>
      <c r="D20" s="28">
        <v>7594.6674288811309</v>
      </c>
      <c r="E20" s="28">
        <v>8761.0264827921019</v>
      </c>
      <c r="F20" s="230">
        <v>30266.181873988389</v>
      </c>
      <c r="G20" s="217"/>
      <c r="H20" s="230">
        <v>7965.3266220699907</v>
      </c>
      <c r="I20" s="230">
        <v>6197.6706607999986</v>
      </c>
      <c r="J20" s="230">
        <v>8449.0211233901391</v>
      </c>
      <c r="K20" s="230">
        <v>5897.1842665784179</v>
      </c>
      <c r="L20" s="230">
        <v>28508.902672838551</v>
      </c>
      <c r="M20" s="217"/>
      <c r="N20" s="230">
        <v>7918.4942669999864</v>
      </c>
      <c r="O20" s="230">
        <v>8391.5149769999643</v>
      </c>
      <c r="P20" s="230">
        <v>9243.7980506699969</v>
      </c>
      <c r="Q20" s="230">
        <v>12308.423778909997</v>
      </c>
      <c r="R20" s="230">
        <v>37861.891073580002</v>
      </c>
      <c r="S20" s="217"/>
      <c r="T20" s="230">
        <v>8994.5103899999976</v>
      </c>
      <c r="U20" s="230">
        <v>10558.889294249999</v>
      </c>
      <c r="V20" s="230">
        <v>12068.069773593354</v>
      </c>
      <c r="W20" s="230">
        <v>11266.145499751261</v>
      </c>
      <c r="X20" s="230">
        <v>42887.664959594666</v>
      </c>
      <c r="Y20" s="175"/>
      <c r="Z20" s="231">
        <v>9491.2896010000004</v>
      </c>
      <c r="AA20" s="231">
        <v>11112.451159998987</v>
      </c>
      <c r="AB20" s="231">
        <v>11106.64215000002</v>
      </c>
      <c r="AC20" s="158">
        <v>7263.5686060007693</v>
      </c>
      <c r="AD20" s="231">
        <v>38974.42</v>
      </c>
      <c r="AE20" s="222"/>
      <c r="AF20" s="231">
        <v>9556.4182519999849</v>
      </c>
      <c r="AG20" s="231">
        <v>10630.537550999983</v>
      </c>
      <c r="AH20" s="231">
        <v>12900.80353800002</v>
      </c>
      <c r="AI20" s="231">
        <v>10442.962264999986</v>
      </c>
      <c r="AJ20" s="231">
        <v>43529.59</v>
      </c>
      <c r="AL20" s="231">
        <v>13656.688106000007</v>
      </c>
      <c r="AM20" s="231">
        <v>13408.825347000002</v>
      </c>
      <c r="AN20" s="231">
        <v>13782.212558999992</v>
      </c>
      <c r="AO20" s="231">
        <v>15452.408262999994</v>
      </c>
      <c r="AP20" s="231">
        <v>56301.13</v>
      </c>
      <c r="AR20" s="231">
        <v>11475.477335</v>
      </c>
      <c r="AS20" s="231">
        <v>12992.195644141711</v>
      </c>
      <c r="AT20" s="231">
        <v>12852.702404356041</v>
      </c>
      <c r="AU20" s="231">
        <v>11249.39055000002</v>
      </c>
      <c r="AV20" s="231">
        <v>48569.77</v>
      </c>
      <c r="AW20" s="338"/>
      <c r="AX20" s="231">
        <v>7035.8</v>
      </c>
      <c r="AY20" s="231">
        <v>5052.96</v>
      </c>
      <c r="AZ20" s="231">
        <f>5237.63-1</f>
        <v>5236.63</v>
      </c>
      <c r="BA20" s="231">
        <v>6642</v>
      </c>
      <c r="BB20" s="231">
        <v>23967.93</v>
      </c>
      <c r="BC20" s="338"/>
      <c r="BD20" s="231">
        <v>8647.74</v>
      </c>
      <c r="BE20" s="231">
        <v>12575.36</v>
      </c>
      <c r="BF20" s="231">
        <v>9887.7999999999993</v>
      </c>
      <c r="BG20" s="231">
        <v>11418.953697739156</v>
      </c>
      <c r="BH20" s="231">
        <v>42530.417544192991</v>
      </c>
      <c r="BJ20" s="231">
        <v>11288.000000000005</v>
      </c>
    </row>
    <row r="21" spans="1:62" x14ac:dyDescent="0.35">
      <c r="A21" s="51" t="s">
        <v>25</v>
      </c>
      <c r="B21" s="14">
        <v>0.61248338175775296</v>
      </c>
      <c r="C21" s="14">
        <v>-41.718607293883451</v>
      </c>
      <c r="D21" s="14">
        <v>-82.590115814043315</v>
      </c>
      <c r="E21" s="14">
        <v>-213.48558111070102</v>
      </c>
      <c r="F21" s="72">
        <v>-337.32182083687002</v>
      </c>
      <c r="G21" s="189"/>
      <c r="H21" s="228">
        <v>-472.46113885500012</v>
      </c>
      <c r="I21" s="228">
        <v>8.9062440500000406</v>
      </c>
      <c r="J21" s="228">
        <v>101.325106025</v>
      </c>
      <c r="K21" s="228">
        <v>-17.342101849523701</v>
      </c>
      <c r="L21" s="72">
        <v>-379.57189062952375</v>
      </c>
      <c r="M21" s="189"/>
      <c r="N21" s="228">
        <v>68.196230999999997</v>
      </c>
      <c r="O21" s="228">
        <v>-31.311890779999999</v>
      </c>
      <c r="P21" s="228">
        <v>187.21592800000002</v>
      </c>
      <c r="Q21" s="228">
        <v>-88.301114999999996</v>
      </c>
      <c r="R21" s="72">
        <v>135.79915322000005</v>
      </c>
      <c r="S21" s="189"/>
      <c r="T21" s="228">
        <v>-16.309826999999999</v>
      </c>
      <c r="U21" s="228">
        <v>84.295393999999987</v>
      </c>
      <c r="V21" s="228">
        <v>-39.199562</v>
      </c>
      <c r="W21" s="228">
        <v>59.213994999999983</v>
      </c>
      <c r="X21" s="72">
        <v>87.999999999999972</v>
      </c>
      <c r="Y21" s="173"/>
      <c r="Z21" s="198">
        <v>102</v>
      </c>
      <c r="AA21" s="198">
        <v>127.36188</v>
      </c>
      <c r="AB21" s="198">
        <v>352</v>
      </c>
      <c r="AC21" s="198">
        <v>774.63812000000019</v>
      </c>
      <c r="AD21" s="198">
        <v>1356</v>
      </c>
      <c r="AE21" s="222"/>
      <c r="AF21" s="198">
        <v>167</v>
      </c>
      <c r="AG21" s="198">
        <v>15</v>
      </c>
      <c r="AH21" s="198">
        <v>197</v>
      </c>
      <c r="AI21" s="198">
        <v>371</v>
      </c>
      <c r="AJ21" s="198">
        <v>750</v>
      </c>
      <c r="AL21" s="198">
        <v>-125</v>
      </c>
      <c r="AM21" s="198">
        <v>-22.000000000000004</v>
      </c>
      <c r="AN21" s="198">
        <v>-97</v>
      </c>
      <c r="AO21" s="198">
        <v>-396</v>
      </c>
      <c r="AP21" s="198">
        <v>-640</v>
      </c>
      <c r="AR21" s="198">
        <v>159</v>
      </c>
      <c r="AS21" s="198">
        <v>138</v>
      </c>
      <c r="AT21" s="198">
        <v>-112.99999999999997</v>
      </c>
      <c r="AU21" s="198">
        <v>73.000000000000014</v>
      </c>
      <c r="AV21" s="198">
        <v>257</v>
      </c>
      <c r="AW21" s="338"/>
      <c r="AX21" s="198">
        <v>111</v>
      </c>
      <c r="AY21" s="198">
        <v>114</v>
      </c>
      <c r="AZ21" s="198">
        <v>133</v>
      </c>
      <c r="BA21" s="198">
        <v>32</v>
      </c>
      <c r="BB21" s="198">
        <v>389.99</v>
      </c>
      <c r="BC21" s="338"/>
      <c r="BD21" s="198">
        <v>133</v>
      </c>
      <c r="BE21" s="198">
        <v>74</v>
      </c>
      <c r="BF21" s="198">
        <v>55.999999999999986</v>
      </c>
      <c r="BG21" s="198">
        <v>-247.99999999999994</v>
      </c>
      <c r="BH21" s="198">
        <v>15.000000000000057</v>
      </c>
      <c r="BJ21" s="198">
        <v>-118</v>
      </c>
    </row>
    <row r="22" spans="1:62" ht="15" hidden="1" customHeight="1" x14ac:dyDescent="0.35">
      <c r="A22" s="110" t="s">
        <v>26</v>
      </c>
      <c r="B22" s="29">
        <v>0</v>
      </c>
      <c r="C22" s="29">
        <v>0</v>
      </c>
      <c r="D22" s="29">
        <v>0</v>
      </c>
      <c r="E22" s="29">
        <v>0</v>
      </c>
      <c r="F22" s="158">
        <v>0</v>
      </c>
      <c r="G22" s="189"/>
      <c r="H22" s="158">
        <v>0</v>
      </c>
      <c r="I22" s="158">
        <v>0</v>
      </c>
      <c r="J22" s="158">
        <v>0</v>
      </c>
      <c r="K22" s="158">
        <v>0</v>
      </c>
      <c r="L22" s="158">
        <v>0</v>
      </c>
      <c r="M22" s="189"/>
      <c r="N22" s="158">
        <v>0</v>
      </c>
      <c r="O22" s="158">
        <v>0</v>
      </c>
      <c r="P22" s="158">
        <v>0</v>
      </c>
      <c r="Q22" s="158">
        <v>0</v>
      </c>
      <c r="R22" s="158">
        <v>0</v>
      </c>
      <c r="S22" s="189"/>
      <c r="T22" s="158">
        <v>0</v>
      </c>
      <c r="U22" s="158">
        <v>0</v>
      </c>
      <c r="V22" s="158">
        <v>0</v>
      </c>
      <c r="W22" s="158">
        <v>0</v>
      </c>
      <c r="X22" s="158">
        <v>0</v>
      </c>
      <c r="Y22" s="173"/>
      <c r="Z22" s="158">
        <v>0</v>
      </c>
      <c r="AA22" s="158">
        <v>0</v>
      </c>
      <c r="AB22" s="158">
        <v>0</v>
      </c>
      <c r="AC22" s="158">
        <v>0</v>
      </c>
      <c r="AD22" s="158">
        <v>0</v>
      </c>
      <c r="AE22" s="222"/>
      <c r="AF22" s="158">
        <v>0</v>
      </c>
      <c r="AG22" s="158">
        <v>0</v>
      </c>
      <c r="AH22" s="158"/>
      <c r="AI22" s="158"/>
      <c r="AJ22" s="158"/>
      <c r="AL22" s="158"/>
      <c r="AM22" s="158"/>
      <c r="AN22" s="158"/>
      <c r="AO22" s="158"/>
      <c r="AP22" s="158">
        <v>0</v>
      </c>
      <c r="AR22" s="158"/>
      <c r="AS22" s="158"/>
      <c r="AT22" s="158"/>
      <c r="AU22" s="158"/>
      <c r="AV22" s="158">
        <v>0</v>
      </c>
      <c r="AX22" s="158">
        <v>0</v>
      </c>
      <c r="AY22" s="158">
        <v>0</v>
      </c>
      <c r="AZ22" s="158"/>
      <c r="BA22" s="158"/>
      <c r="BB22" s="158"/>
      <c r="BC22" s="338"/>
      <c r="BD22" s="158">
        <v>0</v>
      </c>
      <c r="BE22" s="158">
        <v>0</v>
      </c>
      <c r="BF22" s="158"/>
      <c r="BG22" s="158"/>
      <c r="BH22" s="158"/>
      <c r="BJ22" s="158"/>
    </row>
    <row r="23" spans="1:62" x14ac:dyDescent="0.35">
      <c r="A23" s="106" t="s">
        <v>204</v>
      </c>
      <c r="B23" s="12">
        <v>6224.9777143638539</v>
      </c>
      <c r="C23" s="12">
        <v>7643.6536397837626</v>
      </c>
      <c r="D23" s="12">
        <v>7512.0773130670877</v>
      </c>
      <c r="E23" s="12">
        <v>8547.540901681401</v>
      </c>
      <c r="F23" s="221">
        <v>29928.860053151519</v>
      </c>
      <c r="G23" s="217"/>
      <c r="H23" s="221">
        <v>7492.8654832149905</v>
      </c>
      <c r="I23" s="221">
        <v>6206.5769048499988</v>
      </c>
      <c r="J23" s="221">
        <v>8550.3462294151395</v>
      </c>
      <c r="K23" s="221">
        <v>5879.8421647288942</v>
      </c>
      <c r="L23" s="221">
        <v>28129.330782209028</v>
      </c>
      <c r="M23" s="217"/>
      <c r="N23" s="221">
        <v>7986.6904979999863</v>
      </c>
      <c r="O23" s="221">
        <v>8360.2030862199645</v>
      </c>
      <c r="P23" s="221">
        <v>9431.0139786699965</v>
      </c>
      <c r="Q23" s="221">
        <v>12220.122663909997</v>
      </c>
      <c r="R23" s="221">
        <v>37997.690226800005</v>
      </c>
      <c r="S23" s="217"/>
      <c r="T23" s="221">
        <v>8979.2005629999985</v>
      </c>
      <c r="U23" s="221">
        <v>10642.87468825</v>
      </c>
      <c r="V23" s="221">
        <v>12028.870211593354</v>
      </c>
      <c r="W23" s="221">
        <v>11325.359494751261</v>
      </c>
      <c r="X23" s="221">
        <v>42975.664959594666</v>
      </c>
      <c r="Y23" s="175"/>
      <c r="Z23" s="198">
        <v>9593.2896010000004</v>
      </c>
      <c r="AA23" s="198">
        <v>11239.453039998987</v>
      </c>
      <c r="AB23" s="198">
        <v>11458.64215000002</v>
      </c>
      <c r="AC23" s="198">
        <v>8039.2067260007698</v>
      </c>
      <c r="AD23" s="198">
        <v>40330.42</v>
      </c>
      <c r="AE23" s="222"/>
      <c r="AF23" s="198">
        <v>9723.4182519999849</v>
      </c>
      <c r="AG23" s="198">
        <v>10645.537550999983</v>
      </c>
      <c r="AH23" s="198">
        <v>13097.803538000018</v>
      </c>
      <c r="AI23" s="198">
        <v>10813.962264999986</v>
      </c>
      <c r="AJ23" s="198">
        <v>44279.59</v>
      </c>
      <c r="AL23" s="198">
        <v>13531.688106000007</v>
      </c>
      <c r="AM23" s="198">
        <v>13386.825347000002</v>
      </c>
      <c r="AN23" s="198">
        <v>13685.212558999992</v>
      </c>
      <c r="AO23" s="198">
        <v>15056.408262999994</v>
      </c>
      <c r="AP23" s="198">
        <v>55661.13</v>
      </c>
      <c r="AR23" s="198">
        <v>11316.477335</v>
      </c>
      <c r="AS23" s="198">
        <v>12854.195644141711</v>
      </c>
      <c r="AT23" s="198">
        <v>12965.702404356041</v>
      </c>
      <c r="AU23" s="198">
        <v>11176.390550000022</v>
      </c>
      <c r="AV23" s="198">
        <v>48312.77</v>
      </c>
      <c r="AW23" s="338"/>
      <c r="AX23" s="198">
        <v>6924.8</v>
      </c>
      <c r="AY23" s="198">
        <v>4938.96</v>
      </c>
      <c r="AZ23" s="198">
        <f>5104.63-1</f>
        <v>5103.63</v>
      </c>
      <c r="BA23" s="198">
        <v>6610</v>
      </c>
      <c r="BB23" s="198">
        <v>23577.93</v>
      </c>
      <c r="BC23" s="338"/>
      <c r="BD23" s="198">
        <v>8514.74</v>
      </c>
      <c r="BE23" s="198">
        <v>12501.36</v>
      </c>
      <c r="BF23" s="198">
        <v>9831.7999999999993</v>
      </c>
      <c r="BG23" s="198">
        <v>11666.953697739156</v>
      </c>
      <c r="BH23" s="198">
        <v>42515.417544192991</v>
      </c>
      <c r="BJ23" s="198">
        <v>11406.000000000004</v>
      </c>
    </row>
    <row r="24" spans="1:62" x14ac:dyDescent="0.35">
      <c r="A24" s="111" t="s">
        <v>205</v>
      </c>
      <c r="B24" s="108">
        <v>9.8906134859213804E-2</v>
      </c>
      <c r="C24" s="108">
        <v>0.11554097498968358</v>
      </c>
      <c r="D24" s="108">
        <v>0.11210145656539021</v>
      </c>
      <c r="E24" s="108">
        <v>0.12416835482533919</v>
      </c>
      <c r="F24" s="108">
        <v>0.11296368119996252</v>
      </c>
      <c r="G24" s="217"/>
      <c r="H24" s="108">
        <v>0.10826378448458529</v>
      </c>
      <c r="I24" s="108">
        <v>8.6594415950818168E-2</v>
      </c>
      <c r="J24" s="108">
        <v>0.1131371912180157</v>
      </c>
      <c r="K24" s="108">
        <v>7.7450254994509665E-2</v>
      </c>
      <c r="L24" s="108">
        <v>9.6528889960062855E-2</v>
      </c>
      <c r="M24" s="217"/>
      <c r="N24" s="108">
        <v>0.10886832015698254</v>
      </c>
      <c r="O24" s="108">
        <v>0.10991110404597913</v>
      </c>
      <c r="P24" s="108">
        <v>0.12128429870101147</v>
      </c>
      <c r="Q24" s="108">
        <v>0.15171811002176058</v>
      </c>
      <c r="R24" s="108">
        <v>0.12347784413134165</v>
      </c>
      <c r="S24" s="217"/>
      <c r="T24" s="108">
        <v>0.10849323635586117</v>
      </c>
      <c r="U24" s="108">
        <v>0.12332643371773405</v>
      </c>
      <c r="V24" s="108">
        <v>0.13449525376698271</v>
      </c>
      <c r="W24" s="108">
        <v>0.12736152610527707</v>
      </c>
      <c r="X24" s="108">
        <v>0.12369898719105769</v>
      </c>
      <c r="Y24" s="73"/>
      <c r="Z24" s="108">
        <v>0.11086626018745156</v>
      </c>
      <c r="AA24" s="108">
        <v>0.12392055319025741</v>
      </c>
      <c r="AB24" s="108">
        <v>0.11868586491323811</v>
      </c>
      <c r="AC24" s="108">
        <v>8.4710909685735414E-2</v>
      </c>
      <c r="AD24" s="108">
        <v>0.10929999999999999</v>
      </c>
      <c r="AE24" s="232"/>
      <c r="AF24" s="108">
        <v>0.10677625854730924</v>
      </c>
      <c r="AG24" s="108">
        <v>0.11359168555416849</v>
      </c>
      <c r="AH24" s="108">
        <v>0.1357698650222938</v>
      </c>
      <c r="AI24" s="108">
        <v>0.11114141862389372</v>
      </c>
      <c r="AJ24" s="108">
        <v>0.1169</v>
      </c>
      <c r="AL24" s="108">
        <v>0.13269523704448369</v>
      </c>
      <c r="AM24" s="108">
        <v>0.12302564240070916</v>
      </c>
      <c r="AN24" s="108">
        <v>0.11951326584089682</v>
      </c>
      <c r="AO24" s="108">
        <v>0.12426597180094394</v>
      </c>
      <c r="AP24" s="108">
        <v>0.1246</v>
      </c>
      <c r="AR24" s="108">
        <f>AR23/AR3</f>
        <v>8.905039249703646E-2</v>
      </c>
      <c r="AS24" s="108">
        <v>9.7903399030125612E-2</v>
      </c>
      <c r="AT24" s="108">
        <f>AT23/AT3</f>
        <v>9.4402018810449101E-2</v>
      </c>
      <c r="AU24" s="108">
        <v>8.1471314805692155E-2</v>
      </c>
      <c r="AV24" s="108">
        <v>9.06E-2</v>
      </c>
      <c r="AW24" s="315"/>
      <c r="AX24" s="108">
        <v>5.2600000000000001E-2</v>
      </c>
      <c r="AY24" s="108">
        <v>3.8300000000000001E-2</v>
      </c>
      <c r="AZ24" s="108">
        <v>3.8899999999999997E-2</v>
      </c>
      <c r="BA24" s="108">
        <v>5.1299999999999998E-2</v>
      </c>
      <c r="BB24" s="108">
        <v>4.53E-2</v>
      </c>
      <c r="BC24" s="338"/>
      <c r="BD24" s="108">
        <v>6.547E-2</v>
      </c>
      <c r="BE24" s="108">
        <v>9.3899999999999997E-2</v>
      </c>
      <c r="BF24" s="108">
        <v>7.3999999999999996E-2</v>
      </c>
      <c r="BG24" s="108">
        <v>8.7170894807605648E-2</v>
      </c>
      <c r="BH24" s="108">
        <f>BH23/BH3</f>
        <v>8.0235480851989685E-2</v>
      </c>
      <c r="BJ24" s="108">
        <f>BJ23/BJ3</f>
        <v>8.5430523099047306E-2</v>
      </c>
    </row>
    <row r="25" spans="1:62" ht="17" x14ac:dyDescent="0.4">
      <c r="A25" s="78"/>
      <c r="B25" s="76"/>
      <c r="C25" s="77"/>
      <c r="D25" s="77"/>
      <c r="E25" s="76"/>
      <c r="F25" s="235"/>
      <c r="G25" s="189"/>
      <c r="H25" s="236"/>
      <c r="I25" s="235"/>
      <c r="J25" s="235"/>
      <c r="K25" s="236"/>
      <c r="L25" s="235"/>
      <c r="M25" s="189"/>
      <c r="N25" s="236"/>
      <c r="O25" s="235"/>
      <c r="P25" s="235"/>
      <c r="Q25" s="236"/>
      <c r="R25" s="235"/>
      <c r="S25" s="189"/>
      <c r="T25" s="236"/>
      <c r="U25" s="235"/>
      <c r="V25" s="235"/>
      <c r="W25" s="236"/>
      <c r="X25" s="235"/>
      <c r="Y25" s="176"/>
      <c r="Z25" s="236"/>
      <c r="AA25" s="236"/>
      <c r="AB25" s="237"/>
      <c r="AC25" s="238"/>
      <c r="AD25" s="304"/>
      <c r="AF25" s="239"/>
      <c r="AG25" s="239"/>
      <c r="AH25" s="239"/>
      <c r="AI25" s="239"/>
      <c r="AJ25" s="239"/>
      <c r="AL25" s="239"/>
      <c r="AM25" s="239"/>
      <c r="AN25" s="239"/>
      <c r="AO25" s="239"/>
      <c r="AP25" s="239"/>
      <c r="AR25" s="239"/>
      <c r="AS25" s="239"/>
      <c r="AT25" s="239"/>
      <c r="AU25" s="239"/>
      <c r="AV25" s="239"/>
      <c r="AX25" s="239"/>
      <c r="AY25" s="239"/>
      <c r="AZ25" s="239"/>
      <c r="BA25" s="239"/>
      <c r="BB25" s="239"/>
      <c r="BC25" s="338"/>
      <c r="BD25" s="239"/>
      <c r="BE25" s="239"/>
      <c r="BF25" s="239"/>
      <c r="BG25" s="239"/>
      <c r="BH25" s="239"/>
      <c r="BJ25" s="239"/>
    </row>
    <row r="26" spans="1:62" x14ac:dyDescent="0.35">
      <c r="A26" s="112" t="s">
        <v>27</v>
      </c>
      <c r="B26" s="30"/>
      <c r="C26" s="30"/>
      <c r="D26" s="30"/>
      <c r="E26" s="30"/>
      <c r="F26" s="204"/>
      <c r="G26" s="154"/>
      <c r="H26" s="204"/>
      <c r="I26" s="204"/>
      <c r="J26" s="204"/>
      <c r="K26" s="204"/>
      <c r="L26" s="204"/>
      <c r="M26" s="154"/>
      <c r="N26" s="204"/>
      <c r="O26" s="204"/>
      <c r="P26" s="204"/>
      <c r="Q26" s="204"/>
      <c r="R26" s="204"/>
      <c r="S26" s="154"/>
      <c r="T26" s="204"/>
      <c r="U26" s="204"/>
      <c r="V26" s="204"/>
      <c r="W26" s="204"/>
      <c r="X26" s="204"/>
      <c r="Y26" s="177"/>
      <c r="Z26" s="181"/>
      <c r="AA26" s="181"/>
      <c r="AB26" s="181"/>
      <c r="AC26" s="181"/>
      <c r="AD26" s="181"/>
      <c r="AF26" s="181"/>
      <c r="AG26" s="181"/>
      <c r="AH26" s="181"/>
      <c r="AI26" s="181"/>
      <c r="AJ26" s="181"/>
      <c r="AL26" s="181"/>
      <c r="AM26" s="181"/>
      <c r="AN26" s="181"/>
      <c r="AO26" s="181"/>
      <c r="AP26" s="181"/>
      <c r="AR26" s="181"/>
      <c r="AS26" s="181"/>
      <c r="AT26" s="181"/>
      <c r="AU26" s="181"/>
      <c r="AV26" s="181"/>
      <c r="AX26" s="181"/>
      <c r="AY26" s="181"/>
      <c r="AZ26" s="181"/>
      <c r="BA26" s="181"/>
      <c r="BB26" s="181"/>
      <c r="BC26" s="338"/>
      <c r="BD26" s="181"/>
      <c r="BE26" s="181"/>
      <c r="BF26" s="181"/>
      <c r="BG26" s="181"/>
      <c r="BH26" s="181"/>
      <c r="BJ26" s="181"/>
    </row>
    <row r="27" spans="1:62" x14ac:dyDescent="0.35">
      <c r="A27" s="51" t="s">
        <v>28</v>
      </c>
      <c r="B27" s="16">
        <v>7.2017901938681206</v>
      </c>
      <c r="C27" s="16">
        <v>8.8396255841844091</v>
      </c>
      <c r="D27" s="16">
        <v>8.673150222612767</v>
      </c>
      <c r="E27" s="17">
        <v>9.8554765600006355</v>
      </c>
      <c r="F27" s="240">
        <v>34.508496407930977</v>
      </c>
      <c r="G27" s="189"/>
      <c r="H27" s="241">
        <v>8.5887987806848738</v>
      </c>
      <c r="I27" s="241">
        <v>7.0999310424702049</v>
      </c>
      <c r="J27" s="241">
        <v>9.7855142114896498</v>
      </c>
      <c r="K27" s="240">
        <v>6.7173990930655751</v>
      </c>
      <c r="L27" s="240">
        <v>32.135676427662702</v>
      </c>
      <c r="M27" s="189"/>
      <c r="N27" s="241">
        <v>9.0951116502135569</v>
      </c>
      <c r="O27" s="241">
        <v>9.5164264023891789</v>
      </c>
      <c r="P27" s="241">
        <v>10.7262977190711</v>
      </c>
      <c r="Q27" s="240">
        <v>13.835513086748655</v>
      </c>
      <c r="R27" s="240">
        <v>43.020351722086183</v>
      </c>
      <c r="S27" s="189"/>
      <c r="T27" s="241">
        <v>10.121521734214125</v>
      </c>
      <c r="U27" s="241">
        <v>11.991451477479284</v>
      </c>
      <c r="V27" s="241">
        <v>13.547145463016641</v>
      </c>
      <c r="W27" s="240">
        <v>12.774037134594861</v>
      </c>
      <c r="X27" s="240">
        <v>48.474930570423794</v>
      </c>
      <c r="Y27" s="165"/>
      <c r="Z27" s="165">
        <v>10.975877464650809</v>
      </c>
      <c r="AA27" s="165">
        <v>12.876283884412532</v>
      </c>
      <c r="AB27" s="165">
        <v>13.129319196587614</v>
      </c>
      <c r="AC27" s="165">
        <v>9.2100000000000009</v>
      </c>
      <c r="AD27" s="165">
        <v>46.21</v>
      </c>
      <c r="AF27" s="165">
        <v>11.13180105677127</v>
      </c>
      <c r="AG27" s="165">
        <v>12.18243514224651</v>
      </c>
      <c r="AH27" s="165">
        <v>14.983796824957341</v>
      </c>
      <c r="AI27" s="165">
        <v>12.371249300029254</v>
      </c>
      <c r="AJ27" s="165">
        <v>50.64</v>
      </c>
      <c r="AL27" s="165">
        <v>15.434883817827449</v>
      </c>
      <c r="AM27" s="165">
        <v>15.25452744381791</v>
      </c>
      <c r="AN27" s="165">
        <v>15.580986694612557</v>
      </c>
      <c r="AO27" s="165">
        <v>17.094487653127963</v>
      </c>
      <c r="AP27" s="165">
        <v>63.32</v>
      </c>
      <c r="AR27" s="165">
        <v>12.843953361740811</v>
      </c>
      <c r="AS27" s="165">
        <v>14.581695424337978</v>
      </c>
      <c r="AT27" s="165">
        <v>14.702565171909892</v>
      </c>
      <c r="AU27" s="165">
        <v>12.668646511806806</v>
      </c>
      <c r="AV27" s="165">
        <v>54.79</v>
      </c>
      <c r="AX27" s="165">
        <v>7.83</v>
      </c>
      <c r="AY27" s="165">
        <v>5.58</v>
      </c>
      <c r="AZ27" s="165">
        <v>5.77</v>
      </c>
      <c r="BA27" s="165">
        <v>7.47</v>
      </c>
      <c r="BB27" s="165">
        <v>26.66</v>
      </c>
      <c r="BC27" s="338"/>
      <c r="BD27" s="165">
        <v>9.6199999999999992</v>
      </c>
      <c r="BE27" s="165">
        <v>14.12</v>
      </c>
      <c r="BF27" s="165">
        <v>11.1</v>
      </c>
      <c r="BG27" s="165">
        <v>13.170640216233707</v>
      </c>
      <c r="BH27" s="165">
        <v>48.004795789190716</v>
      </c>
      <c r="BJ27" s="165">
        <v>12.872807104313521</v>
      </c>
    </row>
    <row r="28" spans="1:62" x14ac:dyDescent="0.35">
      <c r="A28" s="110" t="s">
        <v>29</v>
      </c>
      <c r="B28" s="31">
        <v>7.0169638626567306</v>
      </c>
      <c r="C28" s="31">
        <v>8.6142044633930404</v>
      </c>
      <c r="D28" s="31">
        <v>8.463961493805721</v>
      </c>
      <c r="E28" s="32">
        <v>9.6286145905554115</v>
      </c>
      <c r="F28" s="242">
        <v>33.714149690140587</v>
      </c>
      <c r="G28" s="189"/>
      <c r="H28" s="243">
        <v>8.4366507737209258</v>
      </c>
      <c r="I28" s="243">
        <v>6.9821711956394479</v>
      </c>
      <c r="J28" s="243">
        <v>9.6313260603571091</v>
      </c>
      <c r="K28" s="242">
        <v>6.614782039873111</v>
      </c>
      <c r="L28" s="242">
        <v>31.644761957394365</v>
      </c>
      <c r="M28" s="189"/>
      <c r="N28" s="243">
        <v>8.9826279859213063</v>
      </c>
      <c r="O28" s="243">
        <v>9.399839657253418</v>
      </c>
      <c r="P28" s="243">
        <v>10.614685685388753</v>
      </c>
      <c r="Q28" s="242">
        <v>13.721098513826037</v>
      </c>
      <c r="R28" s="242">
        <v>42.664589334496988</v>
      </c>
      <c r="S28" s="189"/>
      <c r="T28" s="243">
        <v>10.06952317755121</v>
      </c>
      <c r="U28" s="243">
        <v>11.927215199909337</v>
      </c>
      <c r="V28" s="243">
        <v>13.450704607992614</v>
      </c>
      <c r="W28" s="242">
        <v>12.575231308145655</v>
      </c>
      <c r="X28" s="242">
        <v>47.72050194230458</v>
      </c>
      <c r="Y28" s="165"/>
      <c r="Z28" s="164">
        <v>10.887625712119364</v>
      </c>
      <c r="AA28" s="164">
        <v>12.780213971922558</v>
      </c>
      <c r="AB28" s="164">
        <v>13.033078500578657</v>
      </c>
      <c r="AC28" s="164">
        <v>9.14</v>
      </c>
      <c r="AD28" s="164">
        <v>45.85</v>
      </c>
      <c r="AF28" s="164">
        <v>11.066267041786629</v>
      </c>
      <c r="AG28" s="164">
        <v>12.111415272915874</v>
      </c>
      <c r="AH28" s="164">
        <v>14.86726943995521</v>
      </c>
      <c r="AI28" s="164">
        <v>12.255039417648796</v>
      </c>
      <c r="AJ28" s="164">
        <v>50.19</v>
      </c>
      <c r="AL28" s="164">
        <v>15.317165815856212</v>
      </c>
      <c r="AM28" s="164">
        <v>15.136042344807541</v>
      </c>
      <c r="AN28" s="164">
        <v>15.458563084392399</v>
      </c>
      <c r="AO28" s="164">
        <v>16.940856270565696</v>
      </c>
      <c r="AP28" s="164">
        <v>62.81</v>
      </c>
      <c r="AR28" s="164">
        <v>12.780979718261294</v>
      </c>
      <c r="AS28" s="164">
        <v>14.523384287702168</v>
      </c>
      <c r="AT28" s="164">
        <v>14.641728598371737</v>
      </c>
      <c r="AU28" s="164">
        <v>12.617167461978791</v>
      </c>
      <c r="AV28" s="164">
        <v>54.56</v>
      </c>
      <c r="AX28" s="164">
        <v>7.81</v>
      </c>
      <c r="AY28" s="164">
        <v>5.57</v>
      </c>
      <c r="AZ28" s="164">
        <v>5.75</v>
      </c>
      <c r="BA28" s="164">
        <v>7.45</v>
      </c>
      <c r="BB28" s="164">
        <v>26.57</v>
      </c>
      <c r="BC28" s="338"/>
      <c r="BD28" s="164">
        <v>9.6</v>
      </c>
      <c r="BE28" s="164">
        <v>14.1</v>
      </c>
      <c r="BF28" s="164">
        <v>11.08</v>
      </c>
      <c r="BG28" s="164">
        <v>13.153668087942565</v>
      </c>
      <c r="BH28" s="164">
        <v>47.906127978815775</v>
      </c>
      <c r="BJ28" s="164">
        <v>12.858221929718963</v>
      </c>
    </row>
    <row r="29" spans="1:62" x14ac:dyDescent="0.35">
      <c r="B29" s="113"/>
      <c r="C29" s="113"/>
      <c r="D29" s="113"/>
      <c r="E29" s="113"/>
      <c r="F29" s="244"/>
      <c r="H29" s="244"/>
      <c r="I29" s="244"/>
      <c r="J29" s="244"/>
      <c r="K29" s="244"/>
      <c r="L29" s="244"/>
      <c r="N29" s="244"/>
      <c r="O29" s="244"/>
      <c r="P29" s="244"/>
      <c r="Q29" s="244"/>
      <c r="R29" s="244"/>
      <c r="Y29" s="166"/>
      <c r="AF29" s="239"/>
      <c r="AG29" s="239"/>
      <c r="AH29" s="239"/>
      <c r="AI29" s="239"/>
      <c r="AJ29" s="239"/>
      <c r="AL29" s="239"/>
      <c r="AM29" s="239"/>
      <c r="AN29" s="239"/>
      <c r="AO29" s="239"/>
      <c r="AP29" s="239"/>
      <c r="AR29" s="239"/>
      <c r="AS29" s="239"/>
      <c r="AT29" s="239"/>
      <c r="AU29" s="239"/>
      <c r="AV29" s="239"/>
      <c r="AX29" s="239"/>
      <c r="AY29" s="239"/>
      <c r="AZ29" s="239"/>
      <c r="BA29" s="239"/>
      <c r="BB29" s="239"/>
      <c r="BC29" s="338"/>
      <c r="BD29" s="239"/>
      <c r="BE29" s="239"/>
      <c r="BF29" s="239"/>
      <c r="BG29" s="239"/>
      <c r="BH29" s="239"/>
      <c r="BJ29" s="239"/>
    </row>
    <row r="30" spans="1:62" x14ac:dyDescent="0.35">
      <c r="A30" s="146" t="s">
        <v>74</v>
      </c>
      <c r="B30" s="18">
        <v>7996.4101229560847</v>
      </c>
      <c r="C30" s="18">
        <v>8537.1770020000004</v>
      </c>
      <c r="D30" s="18">
        <v>8881.2966964114294</v>
      </c>
      <c r="E30" s="18">
        <v>10919.561948296554</v>
      </c>
      <c r="F30" s="71"/>
      <c r="G30" s="210"/>
      <c r="H30" s="71">
        <v>13503.681619999998</v>
      </c>
      <c r="I30" s="71">
        <v>13739.653895000001</v>
      </c>
      <c r="J30" s="71">
        <v>14331.291622000001</v>
      </c>
      <c r="K30" s="71">
        <v>13661.771430000001</v>
      </c>
      <c r="L30" s="71"/>
      <c r="M30" s="210"/>
      <c r="N30" s="71">
        <v>20707.101807999999</v>
      </c>
      <c r="O30" s="71">
        <v>20936.186256000001</v>
      </c>
      <c r="P30" s="71">
        <v>21809.099064000002</v>
      </c>
      <c r="Q30" s="71">
        <v>23965.590132000001</v>
      </c>
      <c r="R30" s="71"/>
      <c r="S30" s="210"/>
      <c r="T30" s="71">
        <v>24868.135299999998</v>
      </c>
      <c r="U30" s="71">
        <v>25610.481090000001</v>
      </c>
      <c r="V30" s="71">
        <v>22044.059196999999</v>
      </c>
      <c r="W30" s="71">
        <v>19955</v>
      </c>
      <c r="X30" s="71"/>
      <c r="Y30" s="72"/>
      <c r="Z30" s="71">
        <v>20439</v>
      </c>
      <c r="AA30" s="71">
        <v>22066</v>
      </c>
      <c r="AB30" s="71">
        <v>20619</v>
      </c>
      <c r="AC30" s="71">
        <v>24707</v>
      </c>
      <c r="AD30" s="71"/>
      <c r="AF30" s="71">
        <v>21144</v>
      </c>
      <c r="AG30" s="71">
        <v>16984</v>
      </c>
      <c r="AH30" s="71">
        <v>19162</v>
      </c>
      <c r="AI30" s="71">
        <v>16928</v>
      </c>
      <c r="AJ30" s="71"/>
      <c r="AL30" s="71">
        <v>16232</v>
      </c>
      <c r="AM30" s="71">
        <v>15270</v>
      </c>
      <c r="AN30" s="71">
        <v>15578</v>
      </c>
      <c r="AO30" s="71">
        <v>15817.360922</v>
      </c>
      <c r="AP30" s="71"/>
      <c r="AQ30" s="33"/>
      <c r="AR30" s="71">
        <v>17387.342047999999</v>
      </c>
      <c r="AS30" s="71">
        <v>16812.109967</v>
      </c>
      <c r="AT30" s="71">
        <v>17536</v>
      </c>
      <c r="AU30" s="71">
        <v>15782</v>
      </c>
      <c r="AV30" s="71"/>
      <c r="AX30" s="71">
        <v>15182</v>
      </c>
      <c r="AY30" s="71">
        <v>15509</v>
      </c>
      <c r="AZ30" s="71">
        <v>15050</v>
      </c>
      <c r="BA30" s="71">
        <v>15310</v>
      </c>
      <c r="BB30" s="71"/>
      <c r="BC30" s="338"/>
      <c r="BD30" s="71">
        <v>10550</v>
      </c>
      <c r="BE30" s="71">
        <v>9679</v>
      </c>
      <c r="BF30" s="71">
        <v>9364</v>
      </c>
      <c r="BG30" s="71">
        <v>4714</v>
      </c>
      <c r="BH30" s="71"/>
      <c r="BJ30" s="71">
        <f>'Balance Sheet '!AZ55+'Balance Sheet '!AZ65</f>
        <v>2476</v>
      </c>
    </row>
    <row r="31" spans="1:62" x14ac:dyDescent="0.35">
      <c r="A31" s="145"/>
      <c r="B31" s="15"/>
      <c r="C31" s="15"/>
      <c r="D31" s="15"/>
      <c r="E31" s="15"/>
      <c r="F31" s="72"/>
      <c r="G31" s="210"/>
      <c r="H31" s="72"/>
      <c r="I31" s="72"/>
      <c r="J31" s="72"/>
      <c r="K31" s="72"/>
      <c r="L31" s="72"/>
      <c r="M31" s="210"/>
      <c r="N31" s="72"/>
      <c r="O31" s="72"/>
      <c r="P31" s="72"/>
      <c r="Q31" s="72"/>
      <c r="R31" s="72"/>
      <c r="S31" s="210"/>
      <c r="T31" s="72"/>
      <c r="U31" s="72"/>
      <c r="V31" s="72"/>
      <c r="W31" s="72"/>
      <c r="X31" s="72"/>
      <c r="Y31" s="72"/>
      <c r="Z31" s="72"/>
      <c r="AA31" s="72"/>
      <c r="AB31" s="72"/>
      <c r="AC31" s="72"/>
      <c r="AD31" s="72"/>
      <c r="AF31" s="72"/>
      <c r="AG31" s="72"/>
      <c r="AH31" s="72"/>
      <c r="AI31" s="72"/>
      <c r="AJ31" s="72"/>
      <c r="AK31" s="88"/>
      <c r="AL31" s="72"/>
      <c r="AM31" s="72"/>
      <c r="AN31" s="72"/>
      <c r="AO31" s="72"/>
      <c r="AP31" s="72"/>
      <c r="AQ31" s="333"/>
      <c r="AR31" s="72"/>
      <c r="AS31" s="72"/>
      <c r="AT31" s="72"/>
      <c r="AU31" s="72"/>
      <c r="AV31" s="72"/>
      <c r="AX31" s="72"/>
      <c r="AY31" s="72"/>
      <c r="AZ31" s="72"/>
      <c r="BA31" s="72"/>
      <c r="BB31" s="72"/>
      <c r="BC31" s="338"/>
      <c r="BD31" s="72"/>
      <c r="BE31" s="72"/>
      <c r="BF31" s="72"/>
      <c r="BG31" s="72"/>
      <c r="BH31" s="72"/>
      <c r="BJ31" s="72"/>
    </row>
    <row r="32" spans="1:62" x14ac:dyDescent="0.35">
      <c r="A32" s="146" t="s">
        <v>216</v>
      </c>
      <c r="B32" s="19">
        <v>33495.818343437553</v>
      </c>
      <c r="C32" s="19">
        <v>34924.134145000004</v>
      </c>
      <c r="D32" s="19">
        <v>49402.070904496446</v>
      </c>
      <c r="E32" s="19">
        <v>52005.569773442199</v>
      </c>
      <c r="F32" s="205"/>
      <c r="G32" s="189"/>
      <c r="H32" s="205">
        <v>57471.714770999999</v>
      </c>
      <c r="I32" s="205">
        <v>40011.318039000005</v>
      </c>
      <c r="J32" s="205">
        <v>49508.573489999995</v>
      </c>
      <c r="K32" s="205">
        <v>53833.160216000004</v>
      </c>
      <c r="L32" s="205"/>
      <c r="M32" s="189"/>
      <c r="N32" s="205">
        <v>60163.634360000011</v>
      </c>
      <c r="O32" s="205">
        <v>59612.806004000005</v>
      </c>
      <c r="P32" s="205">
        <v>60683.803552999998</v>
      </c>
      <c r="Q32" s="205">
        <v>77743.457965144</v>
      </c>
      <c r="R32" s="205"/>
      <c r="S32" s="189"/>
      <c r="T32" s="205">
        <v>84130.213514000003</v>
      </c>
      <c r="U32" s="205">
        <v>78998.657351999995</v>
      </c>
      <c r="V32" s="205">
        <v>87339.799675000002</v>
      </c>
      <c r="W32" s="205">
        <v>96920.147500000006</v>
      </c>
      <c r="X32" s="205"/>
      <c r="Y32" s="166"/>
      <c r="Z32" s="164">
        <v>83926.622000000003</v>
      </c>
      <c r="AA32" s="164">
        <v>75581</v>
      </c>
      <c r="AB32" s="164">
        <v>82369</v>
      </c>
      <c r="AC32" s="164">
        <v>88048</v>
      </c>
      <c r="AD32" s="164"/>
      <c r="AF32" s="245">
        <v>104083</v>
      </c>
      <c r="AG32" s="245">
        <v>115380.125</v>
      </c>
      <c r="AH32" s="245">
        <v>118775.03105600001</v>
      </c>
      <c r="AI32" s="245">
        <v>130199</v>
      </c>
      <c r="AJ32" s="245"/>
      <c r="AL32" s="245">
        <v>135145.88699999999</v>
      </c>
      <c r="AM32" s="245">
        <v>120661.42266500001</v>
      </c>
      <c r="AN32" s="245">
        <v>100038.23153504761</v>
      </c>
      <c r="AO32" s="245">
        <v>86455</v>
      </c>
      <c r="AP32" s="245"/>
      <c r="AR32" s="245">
        <v>88008.356062000006</v>
      </c>
      <c r="AS32" s="245">
        <v>77032</v>
      </c>
      <c r="AT32" s="245">
        <v>64494.075089999998</v>
      </c>
      <c r="AU32" s="245">
        <v>74351</v>
      </c>
      <c r="AV32" s="245"/>
      <c r="AX32" s="245">
        <v>77011.070000000007</v>
      </c>
      <c r="AY32" s="245">
        <v>65148</v>
      </c>
      <c r="AZ32" s="245">
        <v>70123.06</v>
      </c>
      <c r="BA32" s="245">
        <v>79114.77</v>
      </c>
      <c r="BB32" s="245"/>
      <c r="BC32" s="338"/>
      <c r="BD32" s="245">
        <v>80552.33</v>
      </c>
      <c r="BE32" s="245">
        <v>65659.899999999994</v>
      </c>
      <c r="BF32" s="245">
        <v>68408.149999999994</v>
      </c>
      <c r="BG32" s="245">
        <v>76555.590144999995</v>
      </c>
      <c r="BH32" s="245"/>
      <c r="BJ32" s="245">
        <v>80718.601552000007</v>
      </c>
    </row>
    <row r="33" spans="1:70" x14ac:dyDescent="0.35">
      <c r="A33" s="51"/>
      <c r="B33" s="4"/>
      <c r="C33" s="4"/>
      <c r="D33" s="4"/>
      <c r="E33" s="4"/>
      <c r="F33" s="166"/>
      <c r="G33" s="189"/>
      <c r="H33" s="166"/>
      <c r="I33" s="166"/>
      <c r="J33" s="166"/>
      <c r="K33" s="166"/>
      <c r="L33" s="166"/>
      <c r="M33" s="189"/>
      <c r="N33" s="166"/>
      <c r="O33" s="166"/>
      <c r="P33" s="166"/>
      <c r="Q33" s="166"/>
      <c r="R33" s="166"/>
      <c r="S33" s="189"/>
      <c r="T33" s="166"/>
      <c r="U33" s="166"/>
      <c r="V33" s="166"/>
      <c r="W33" s="166"/>
      <c r="X33" s="166"/>
      <c r="Y33" s="166"/>
      <c r="Z33" s="165"/>
      <c r="AA33" s="165"/>
      <c r="AB33" s="165"/>
      <c r="AC33" s="165"/>
      <c r="AD33" s="165"/>
      <c r="AF33" s="334"/>
      <c r="AG33" s="334"/>
      <c r="AH33" s="334"/>
      <c r="AI33" s="334"/>
      <c r="AJ33" s="334"/>
      <c r="AK33" s="88"/>
      <c r="AL33" s="334"/>
      <c r="AM33" s="334"/>
      <c r="AN33" s="334"/>
      <c r="AO33" s="334"/>
      <c r="AP33" s="334"/>
      <c r="AQ33" s="88"/>
      <c r="AR33" s="334"/>
      <c r="AS33" s="334"/>
      <c r="AT33" s="334"/>
      <c r="AU33" s="334"/>
      <c r="AV33" s="334"/>
      <c r="AW33" s="88"/>
      <c r="AX33" s="334"/>
      <c r="AY33" s="334"/>
      <c r="AZ33" s="334"/>
      <c r="BA33" s="334"/>
      <c r="BB33" s="334"/>
      <c r="BC33" s="338"/>
      <c r="BD33" s="334"/>
      <c r="BE33" s="334"/>
      <c r="BF33" s="334"/>
      <c r="BG33" s="334"/>
      <c r="BH33" s="334"/>
      <c r="BI33" s="88"/>
      <c r="BJ33" s="334"/>
      <c r="BK33" s="88"/>
      <c r="BL33" s="88"/>
      <c r="BM33" s="88"/>
      <c r="BN33" s="88"/>
      <c r="BO33" s="88"/>
      <c r="BP33" s="88"/>
      <c r="BQ33" s="88"/>
      <c r="BR33" s="88"/>
    </row>
    <row r="34" spans="1:70" ht="17" x14ac:dyDescent="0.4">
      <c r="A34" s="146" t="s">
        <v>75</v>
      </c>
      <c r="B34" s="114">
        <v>2634.0820576351261</v>
      </c>
      <c r="C34" s="114">
        <v>2625.5393577817476</v>
      </c>
      <c r="D34" s="114">
        <v>1277.5148360036421</v>
      </c>
      <c r="E34" s="114">
        <v>4306.0275507338247</v>
      </c>
      <c r="F34" s="190">
        <v>10843.16380215434</v>
      </c>
      <c r="G34" s="188"/>
      <c r="H34" s="190">
        <v>1576.4849939482772</v>
      </c>
      <c r="I34" s="190">
        <v>3370.6729286418954</v>
      </c>
      <c r="J34" s="190">
        <v>1903.367384179455</v>
      </c>
      <c r="K34" s="190">
        <v>2843.5018578205513</v>
      </c>
      <c r="L34" s="190">
        <v>9694.0271645901794</v>
      </c>
      <c r="M34" s="188"/>
      <c r="N34" s="190">
        <v>1446.6373654394863</v>
      </c>
      <c r="O34" s="190">
        <v>4547.6986920000127</v>
      </c>
      <c r="P34" s="190">
        <v>1647.2276843899724</v>
      </c>
      <c r="Q34" s="190">
        <v>2093.2580778926144</v>
      </c>
      <c r="R34" s="190">
        <v>9734.8218197220867</v>
      </c>
      <c r="S34" s="188"/>
      <c r="T34" s="337">
        <v>1867.5631080000185</v>
      </c>
      <c r="U34" s="337">
        <v>1506.8522380893289</v>
      </c>
      <c r="V34" s="337">
        <v>2245.0773345000034</v>
      </c>
      <c r="W34" s="337">
        <v>2049.7985020000087</v>
      </c>
      <c r="X34" s="337">
        <v>7669.2911825893598</v>
      </c>
      <c r="Y34" s="265"/>
      <c r="Z34" s="337">
        <v>2043.8925046595687</v>
      </c>
      <c r="AA34" s="337">
        <v>2184.650156434896</v>
      </c>
      <c r="AB34" s="337">
        <v>2266.654784061715</v>
      </c>
      <c r="AC34" s="337">
        <v>1968</v>
      </c>
      <c r="AD34" s="337">
        <v>8463.19</v>
      </c>
      <c r="AE34" s="161"/>
      <c r="AF34" s="245">
        <v>1964</v>
      </c>
      <c r="AG34" s="245">
        <v>2512</v>
      </c>
      <c r="AH34" s="245">
        <v>1151.0965232000008</v>
      </c>
      <c r="AI34" s="245">
        <v>1458</v>
      </c>
      <c r="AJ34" s="245">
        <v>7085.09</v>
      </c>
      <c r="AK34"/>
      <c r="AL34" s="245">
        <v>1624.0259403335131</v>
      </c>
      <c r="AM34" s="245">
        <v>1706</v>
      </c>
      <c r="AN34" s="245">
        <v>1937.1955585651231</v>
      </c>
      <c r="AO34" s="245">
        <v>3424.4367906571606</v>
      </c>
      <c r="AP34" s="245">
        <v>8691.65</v>
      </c>
      <c r="AQ34"/>
      <c r="AR34" s="245">
        <v>1558.7968397299992</v>
      </c>
      <c r="AS34" s="245">
        <v>1517</v>
      </c>
      <c r="AT34" s="245">
        <v>2584</v>
      </c>
      <c r="AU34" s="245">
        <v>2611.9091530000005</v>
      </c>
      <c r="AV34" s="245">
        <v>8271.7000000000007</v>
      </c>
      <c r="AX34" s="245">
        <v>2041</v>
      </c>
      <c r="AY34" s="245">
        <v>2148.3000000000002</v>
      </c>
      <c r="AZ34" s="245">
        <v>1740</v>
      </c>
      <c r="BA34" s="245">
        <v>1982</v>
      </c>
      <c r="BB34" s="245">
        <v>7911.3</v>
      </c>
      <c r="BC34" s="338"/>
      <c r="BD34" s="245">
        <v>1114</v>
      </c>
      <c r="BE34" s="245">
        <v>1357</v>
      </c>
      <c r="BF34" s="245">
        <v>1707</v>
      </c>
      <c r="BG34" s="245">
        <v>1757</v>
      </c>
      <c r="BH34" s="245">
        <f>SUM(BD34:BG34)</f>
        <v>5935</v>
      </c>
      <c r="BI34"/>
      <c r="BJ34" s="245">
        <v>1519</v>
      </c>
      <c r="BK34"/>
      <c r="BL34"/>
      <c r="BM34"/>
      <c r="BN34"/>
      <c r="BO34"/>
      <c r="BP34"/>
      <c r="BQ34"/>
    </row>
    <row r="35" spans="1:70" ht="17" x14ac:dyDescent="0.4">
      <c r="A35" s="145"/>
      <c r="B35" s="335"/>
      <c r="C35" s="335"/>
      <c r="D35" s="335"/>
      <c r="E35" s="335"/>
      <c r="F35" s="246"/>
      <c r="G35" s="246"/>
      <c r="H35" s="246"/>
      <c r="I35" s="246"/>
      <c r="J35" s="246"/>
      <c r="K35" s="246"/>
      <c r="L35" s="246"/>
      <c r="M35" s="246"/>
      <c r="N35" s="246"/>
      <c r="O35" s="246"/>
      <c r="P35" s="246"/>
      <c r="Q35" s="246"/>
      <c r="R35" s="246"/>
      <c r="S35" s="246"/>
      <c r="T35" s="336"/>
      <c r="U35" s="336"/>
      <c r="V35" s="336"/>
      <c r="W35" s="336"/>
      <c r="X35" s="336"/>
      <c r="Z35" s="336"/>
      <c r="AA35" s="336"/>
      <c r="AB35" s="336"/>
      <c r="AC35" s="336"/>
      <c r="AD35" s="336"/>
      <c r="AF35" s="334"/>
      <c r="AG35" s="334"/>
      <c r="AH35" s="334"/>
      <c r="AI35" s="334"/>
      <c r="AJ35" s="334"/>
      <c r="AK35" s="88"/>
      <c r="AL35" s="334"/>
      <c r="AM35" s="334"/>
      <c r="AN35" s="334"/>
      <c r="AO35" s="334"/>
      <c r="AP35" s="334"/>
      <c r="AQ35" s="88"/>
      <c r="AR35" s="334"/>
      <c r="AS35" s="334"/>
      <c r="AT35" s="334"/>
      <c r="AU35" s="334"/>
      <c r="AV35" s="334"/>
      <c r="AW35" s="88"/>
      <c r="AX35" s="334"/>
      <c r="AY35" s="334"/>
      <c r="AZ35" s="334"/>
      <c r="BA35" s="334"/>
      <c r="BB35" s="334"/>
      <c r="BC35" s="88"/>
      <c r="BD35" s="334"/>
      <c r="BE35" s="334"/>
      <c r="BF35" s="334"/>
      <c r="BG35" s="334"/>
      <c r="BH35" s="334"/>
      <c r="BI35" s="88"/>
      <c r="BJ35" s="334"/>
      <c r="BK35" s="88"/>
      <c r="BL35" s="88"/>
      <c r="BM35" s="88"/>
      <c r="BN35" s="88"/>
      <c r="BO35" s="88"/>
    </row>
    <row r="36" spans="1:70" ht="17" x14ac:dyDescent="0.4">
      <c r="A36" s="149" t="s">
        <v>256</v>
      </c>
      <c r="B36" s="115"/>
      <c r="C36" s="115"/>
      <c r="D36" s="115"/>
      <c r="E36" s="115"/>
      <c r="F36" s="169"/>
      <c r="G36" s="220"/>
      <c r="H36" s="169"/>
      <c r="I36" s="169"/>
      <c r="J36" s="169"/>
      <c r="K36" s="169"/>
      <c r="L36" s="169"/>
      <c r="M36" s="220"/>
      <c r="N36" s="169"/>
      <c r="O36" s="169"/>
      <c r="P36" s="169"/>
      <c r="Q36" s="169"/>
      <c r="R36" s="169"/>
      <c r="S36" s="220"/>
      <c r="T36" s="247"/>
      <c r="U36" s="247"/>
      <c r="V36" s="247"/>
      <c r="W36" s="247"/>
      <c r="X36" s="247"/>
      <c r="Z36" s="247"/>
      <c r="AA36" s="247"/>
      <c r="AB36" s="247"/>
      <c r="AC36" s="247"/>
      <c r="AD36" s="247"/>
      <c r="AF36" s="239"/>
      <c r="AG36" s="239"/>
      <c r="AH36" s="107"/>
      <c r="AI36" s="107"/>
      <c r="AJ36" s="107"/>
      <c r="AL36" s="107"/>
      <c r="AM36" s="107"/>
      <c r="AN36" s="107"/>
      <c r="AO36" s="107"/>
      <c r="AP36" s="107"/>
      <c r="AR36" s="107"/>
      <c r="AS36" s="107"/>
      <c r="AT36" s="107"/>
      <c r="AU36" s="107"/>
      <c r="AV36" s="107"/>
      <c r="AX36" s="107"/>
      <c r="AY36" s="107"/>
      <c r="AZ36" s="107"/>
      <c r="BA36" s="107"/>
      <c r="BB36" s="107"/>
      <c r="BD36" s="107"/>
      <c r="BE36" s="107"/>
      <c r="BF36" s="107"/>
      <c r="BG36" s="107"/>
      <c r="BH36" s="107"/>
      <c r="BJ36" s="107"/>
    </row>
    <row r="37" spans="1:70" ht="17" x14ac:dyDescent="0.4">
      <c r="A37" s="95" t="s">
        <v>76</v>
      </c>
      <c r="B37" s="95"/>
      <c r="C37" s="95"/>
      <c r="D37" s="95"/>
      <c r="E37" s="95"/>
      <c r="F37" s="321"/>
      <c r="G37" s="166"/>
      <c r="H37" s="321"/>
      <c r="I37" s="317"/>
      <c r="J37" s="317"/>
      <c r="K37" s="317"/>
      <c r="L37" s="207"/>
      <c r="M37" s="189"/>
      <c r="N37" s="207"/>
      <c r="O37" s="207"/>
      <c r="P37" s="207"/>
      <c r="Q37" s="207"/>
      <c r="R37" s="207"/>
      <c r="S37" s="189"/>
      <c r="T37" s="207"/>
      <c r="U37" s="207"/>
      <c r="V37" s="207"/>
      <c r="W37" s="207"/>
      <c r="X37" s="207"/>
      <c r="Y37" s="189"/>
      <c r="Z37" s="207"/>
      <c r="AA37" s="247"/>
      <c r="AB37" s="248"/>
      <c r="AC37" s="248"/>
      <c r="AD37" s="248"/>
      <c r="AF37" s="239"/>
      <c r="AG37" s="239"/>
      <c r="AH37" s="107"/>
      <c r="AI37" s="107"/>
      <c r="AJ37" s="107"/>
      <c r="AL37" s="107"/>
      <c r="AM37" s="107"/>
      <c r="AN37" s="107"/>
      <c r="AO37" s="324"/>
      <c r="AP37" s="107"/>
      <c r="AR37" s="107"/>
      <c r="AS37" s="107"/>
      <c r="AT37" s="107"/>
      <c r="AU37" s="107"/>
      <c r="AV37" s="107"/>
      <c r="AX37" s="107"/>
      <c r="AY37" s="107"/>
      <c r="AZ37" s="107"/>
      <c r="BA37" s="107"/>
      <c r="BB37" s="107"/>
      <c r="BD37" s="107"/>
      <c r="BE37" s="107"/>
      <c r="BF37" s="107"/>
      <c r="BG37" s="107"/>
      <c r="BH37" s="107"/>
      <c r="BJ37" s="107"/>
    </row>
    <row r="38" spans="1:70" ht="17" x14ac:dyDescent="0.4">
      <c r="A38" s="314" t="s">
        <v>77</v>
      </c>
      <c r="B38" s="314"/>
      <c r="C38" s="314"/>
      <c r="D38" s="314"/>
      <c r="E38" s="314"/>
      <c r="F38" s="170"/>
      <c r="G38" s="322"/>
      <c r="H38" s="170"/>
      <c r="I38" s="318"/>
      <c r="J38" s="318"/>
      <c r="K38" s="318"/>
      <c r="L38" s="208"/>
      <c r="M38" s="192"/>
      <c r="N38" s="208"/>
      <c r="O38" s="208"/>
      <c r="P38" s="208"/>
      <c r="Q38" s="208"/>
      <c r="R38" s="208"/>
      <c r="S38" s="192"/>
      <c r="T38" s="208"/>
      <c r="U38" s="208"/>
      <c r="V38" s="208"/>
      <c r="W38" s="208"/>
      <c r="X38" s="208"/>
      <c r="Y38" s="192"/>
      <c r="Z38" s="208"/>
      <c r="AA38" s="247"/>
      <c r="AB38" s="249"/>
      <c r="AC38" s="249"/>
      <c r="AD38" s="249"/>
      <c r="AF38" s="239"/>
      <c r="AG38" s="239"/>
      <c r="AH38" s="107"/>
      <c r="AI38" s="107"/>
      <c r="AJ38" s="107"/>
      <c r="AL38" s="107"/>
      <c r="AM38" s="107"/>
      <c r="AN38" s="107"/>
      <c r="AO38" s="107"/>
      <c r="AP38" s="107"/>
      <c r="AR38" s="107"/>
      <c r="AS38" s="107"/>
      <c r="AT38" s="107"/>
      <c r="AU38" s="107"/>
      <c r="AV38" s="107"/>
      <c r="AX38" s="107"/>
      <c r="AY38" s="107"/>
      <c r="AZ38" s="107"/>
      <c r="BA38" s="107"/>
      <c r="BB38" s="107"/>
      <c r="BD38" s="107"/>
      <c r="BE38" s="107"/>
      <c r="BF38" s="107"/>
      <c r="BG38" s="107"/>
      <c r="BH38" s="107"/>
      <c r="BJ38" s="107"/>
    </row>
    <row r="39" spans="1:70" ht="17.25" customHeight="1" x14ac:dyDescent="0.4">
      <c r="A39" s="314" t="s">
        <v>240</v>
      </c>
      <c r="B39" s="314"/>
      <c r="C39" s="314"/>
      <c r="D39" s="314"/>
      <c r="E39" s="314"/>
      <c r="F39" s="170"/>
      <c r="G39" s="322"/>
      <c r="H39" s="170"/>
      <c r="I39" s="318"/>
      <c r="J39" s="318"/>
      <c r="K39" s="318"/>
      <c r="L39" s="208"/>
      <c r="M39" s="192"/>
      <c r="N39" s="208"/>
      <c r="O39" s="208"/>
      <c r="P39" s="208"/>
      <c r="Q39" s="208"/>
      <c r="R39" s="208"/>
      <c r="S39" s="192"/>
      <c r="T39" s="208"/>
      <c r="U39" s="208"/>
      <c r="V39" s="208"/>
      <c r="W39" s="208"/>
      <c r="X39" s="208"/>
      <c r="Y39" s="192"/>
      <c r="Z39" s="208"/>
      <c r="AA39" s="247"/>
      <c r="AB39" s="248"/>
      <c r="AC39" s="248"/>
      <c r="AD39" s="248"/>
      <c r="AF39" s="239"/>
      <c r="AG39" s="239"/>
      <c r="AH39" s="107"/>
      <c r="AI39" s="107"/>
      <c r="AJ39" s="107"/>
      <c r="AL39" s="107"/>
      <c r="AM39" s="107"/>
      <c r="AN39" s="107"/>
      <c r="AO39" s="107"/>
      <c r="AP39" s="107"/>
      <c r="AR39" s="107"/>
      <c r="AS39" s="107"/>
      <c r="AT39" s="107"/>
      <c r="AU39" s="107"/>
      <c r="AV39" s="107"/>
      <c r="AX39" s="107"/>
      <c r="AY39" s="107"/>
      <c r="AZ39" s="107"/>
      <c r="BA39" s="107"/>
      <c r="BB39" s="107"/>
      <c r="BD39" s="107"/>
      <c r="BE39" s="107"/>
      <c r="BF39" s="107"/>
      <c r="BG39" s="107"/>
      <c r="BH39" s="107"/>
      <c r="BJ39" s="107"/>
    </row>
    <row r="40" spans="1:70" ht="15" customHeight="1" x14ac:dyDescent="0.35">
      <c r="A40" s="314" t="s">
        <v>261</v>
      </c>
      <c r="B40" s="314"/>
      <c r="C40" s="314"/>
      <c r="D40" s="314"/>
      <c r="E40" s="314"/>
      <c r="F40" s="170"/>
      <c r="G40" s="322"/>
      <c r="H40" s="170"/>
      <c r="I40" s="318"/>
      <c r="J40" s="318"/>
      <c r="K40" s="318"/>
      <c r="L40" s="208"/>
      <c r="M40" s="192"/>
      <c r="N40" s="208"/>
      <c r="O40" s="208"/>
      <c r="P40" s="208"/>
      <c r="Q40" s="208"/>
      <c r="R40" s="208"/>
      <c r="S40" s="192"/>
      <c r="T40" s="208"/>
      <c r="U40" s="208"/>
      <c r="V40" s="208"/>
      <c r="W40" s="208"/>
      <c r="X40" s="208"/>
      <c r="Y40" s="192"/>
      <c r="Z40" s="208"/>
      <c r="AF40" s="239"/>
      <c r="AG40" s="239"/>
    </row>
    <row r="41" spans="1:70" x14ac:dyDescent="0.35">
      <c r="A41" s="94" t="s">
        <v>243</v>
      </c>
      <c r="B41" s="94"/>
      <c r="C41" s="94"/>
      <c r="D41" s="94"/>
      <c r="E41" s="94"/>
      <c r="F41" s="171"/>
      <c r="G41" s="201"/>
      <c r="H41" s="171"/>
      <c r="I41" s="320"/>
      <c r="J41" s="320"/>
      <c r="K41" s="320"/>
      <c r="L41" s="320"/>
      <c r="M41" s="320"/>
      <c r="N41" s="320"/>
      <c r="O41" s="320"/>
      <c r="P41" s="320"/>
      <c r="Q41" s="320"/>
      <c r="R41" s="320"/>
      <c r="S41" s="320"/>
      <c r="T41" s="320"/>
      <c r="U41" s="320"/>
      <c r="V41" s="320"/>
      <c r="W41" s="320"/>
      <c r="X41" s="320"/>
      <c r="Y41" s="320"/>
      <c r="Z41" s="320"/>
      <c r="AF41" s="239"/>
      <c r="AG41" s="239"/>
    </row>
    <row r="42" spans="1:70" x14ac:dyDescent="0.35">
      <c r="A42" s="94" t="s">
        <v>248</v>
      </c>
      <c r="B42" s="94"/>
      <c r="C42" s="94"/>
      <c r="D42" s="94"/>
      <c r="E42" s="94"/>
      <c r="F42" s="171"/>
      <c r="G42" s="201"/>
      <c r="H42" s="171"/>
      <c r="I42" s="89"/>
      <c r="J42" s="89"/>
      <c r="K42" s="89"/>
      <c r="T42" s="200"/>
      <c r="U42" s="200"/>
      <c r="V42" s="200"/>
      <c r="W42" s="200"/>
      <c r="X42" s="200"/>
      <c r="Z42" s="200"/>
      <c r="AF42" s="239"/>
      <c r="AG42" s="239"/>
    </row>
    <row r="43" spans="1:70" x14ac:dyDescent="0.35">
      <c r="A43" s="411" t="s">
        <v>249</v>
      </c>
      <c r="B43" s="411"/>
      <c r="C43" s="411"/>
      <c r="D43" s="411"/>
      <c r="E43" s="411"/>
      <c r="F43" s="411"/>
      <c r="G43" s="411"/>
      <c r="H43" s="411"/>
      <c r="I43" s="89"/>
      <c r="J43" s="89"/>
      <c r="K43" s="89"/>
      <c r="T43" s="200"/>
      <c r="U43" s="200"/>
      <c r="V43" s="200"/>
      <c r="W43" s="200"/>
      <c r="X43" s="200"/>
      <c r="Z43" s="200"/>
      <c r="AF43" s="239"/>
      <c r="AG43" s="239"/>
    </row>
    <row r="44" spans="1:70" x14ac:dyDescent="0.35">
      <c r="A44" s="415" t="s">
        <v>250</v>
      </c>
      <c r="B44" s="415"/>
      <c r="C44" s="415"/>
      <c r="D44" s="415"/>
      <c r="E44" s="415"/>
      <c r="F44" s="415"/>
      <c r="G44" s="415"/>
      <c r="H44" s="415"/>
      <c r="I44" s="89"/>
      <c r="J44" s="89"/>
      <c r="K44" s="89"/>
      <c r="T44" s="200"/>
      <c r="U44" s="200"/>
      <c r="V44" s="200"/>
      <c r="W44" s="200"/>
      <c r="X44" s="200"/>
      <c r="Z44" s="200"/>
      <c r="AF44" s="239"/>
      <c r="AG44" s="239"/>
    </row>
    <row r="45" spans="1:70" x14ac:dyDescent="0.35">
      <c r="A45" s="411" t="s">
        <v>251</v>
      </c>
      <c r="B45" s="411"/>
      <c r="C45" s="411"/>
      <c r="D45" s="411"/>
      <c r="E45" s="411"/>
      <c r="F45" s="411"/>
      <c r="G45" s="411"/>
      <c r="H45" s="411"/>
      <c r="I45" s="89"/>
      <c r="J45" s="89"/>
      <c r="K45" s="89"/>
      <c r="T45" s="200"/>
      <c r="U45" s="200"/>
      <c r="V45" s="200"/>
      <c r="W45" s="200"/>
      <c r="X45" s="200"/>
      <c r="Z45" s="200"/>
    </row>
    <row r="46" spans="1:70" x14ac:dyDescent="0.35">
      <c r="A46" s="95" t="s">
        <v>303</v>
      </c>
      <c r="B46" s="94"/>
      <c r="C46" s="94"/>
      <c r="D46" s="94"/>
      <c r="E46" s="94"/>
      <c r="F46" s="171"/>
      <c r="G46" s="201"/>
      <c r="H46" s="171"/>
      <c r="I46" s="89"/>
      <c r="J46" s="89"/>
      <c r="K46" s="89"/>
      <c r="T46" s="200"/>
      <c r="U46" s="200"/>
      <c r="V46" s="200"/>
      <c r="W46" s="200"/>
      <c r="X46" s="200"/>
      <c r="Z46" s="200"/>
    </row>
    <row r="47" spans="1:70" x14ac:dyDescent="0.35">
      <c r="A47" s="298" t="s">
        <v>276</v>
      </c>
      <c r="I47" s="89"/>
      <c r="J47" s="89"/>
      <c r="K47" s="89"/>
      <c r="T47" s="200"/>
      <c r="U47" s="200"/>
      <c r="V47" s="200"/>
      <c r="W47" s="200"/>
      <c r="X47" s="200"/>
      <c r="Z47" s="200"/>
    </row>
    <row r="48" spans="1:70" x14ac:dyDescent="0.35">
      <c r="A48" s="298" t="s">
        <v>275</v>
      </c>
      <c r="I48" s="89"/>
      <c r="J48" s="89"/>
      <c r="K48" s="89"/>
      <c r="T48" s="200"/>
      <c r="U48" s="200"/>
      <c r="V48" s="200"/>
      <c r="W48" s="200"/>
      <c r="X48" s="200"/>
      <c r="Z48" s="200"/>
    </row>
    <row r="49" spans="1:26" x14ac:dyDescent="0.35">
      <c r="A49" s="298" t="s">
        <v>304</v>
      </c>
      <c r="I49" s="89"/>
      <c r="J49" s="89"/>
      <c r="K49" s="89"/>
      <c r="T49" s="200"/>
      <c r="U49" s="200"/>
      <c r="V49" s="200"/>
      <c r="W49" s="200"/>
      <c r="X49" s="200"/>
      <c r="Z49" s="200"/>
    </row>
    <row r="50" spans="1:26" x14ac:dyDescent="0.35">
      <c r="A50" s="298" t="s">
        <v>318</v>
      </c>
      <c r="I50" s="89"/>
      <c r="J50" s="89"/>
      <c r="K50" s="89"/>
      <c r="T50" s="200"/>
      <c r="U50" s="200"/>
      <c r="V50" s="200"/>
      <c r="W50" s="200"/>
      <c r="X50" s="200"/>
      <c r="Z50" s="200"/>
    </row>
    <row r="51" spans="1:26" ht="16.5" customHeight="1" x14ac:dyDescent="0.35">
      <c r="A51" s="298" t="s">
        <v>319</v>
      </c>
      <c r="I51" s="89"/>
      <c r="J51" s="89"/>
      <c r="K51" s="89"/>
      <c r="T51" s="200"/>
      <c r="U51" s="200"/>
      <c r="V51" s="200"/>
      <c r="W51" s="200"/>
      <c r="X51" s="200"/>
      <c r="Z51" s="200"/>
    </row>
    <row r="52" spans="1:26" ht="16.5" x14ac:dyDescent="0.35">
      <c r="A52" s="298" t="s">
        <v>320</v>
      </c>
      <c r="I52" s="89"/>
      <c r="J52" s="89"/>
      <c r="K52" s="89"/>
      <c r="T52" s="200"/>
      <c r="U52" s="200"/>
      <c r="V52" s="200"/>
      <c r="W52" s="200"/>
      <c r="X52" s="200"/>
      <c r="Z52" s="200"/>
    </row>
    <row r="53" spans="1:26" ht="16.5" x14ac:dyDescent="0.35">
      <c r="A53" s="298" t="s">
        <v>321</v>
      </c>
      <c r="I53" s="89"/>
      <c r="J53" s="89"/>
      <c r="K53" s="89"/>
      <c r="T53" s="200"/>
      <c r="U53" s="200"/>
      <c r="V53" s="200"/>
      <c r="W53" s="200"/>
      <c r="X53" s="200"/>
      <c r="Z53" s="200"/>
    </row>
    <row r="54" spans="1:26" ht="16.5" x14ac:dyDescent="0.35">
      <c r="A54" s="298" t="s">
        <v>322</v>
      </c>
      <c r="I54" s="89"/>
      <c r="J54" s="89"/>
      <c r="K54" s="89"/>
      <c r="T54" s="200"/>
      <c r="U54" s="200"/>
      <c r="V54" s="200"/>
      <c r="W54" s="200"/>
      <c r="X54" s="200"/>
      <c r="Z54" s="200"/>
    </row>
    <row r="55" spans="1:26" ht="16.5" x14ac:dyDescent="0.35">
      <c r="A55" s="298" t="s">
        <v>323</v>
      </c>
      <c r="I55" s="89"/>
      <c r="J55" s="89"/>
      <c r="K55" s="89"/>
      <c r="T55" s="200"/>
      <c r="U55" s="200"/>
      <c r="V55" s="200"/>
      <c r="W55" s="200"/>
      <c r="X55" s="200"/>
      <c r="Z55" s="200"/>
    </row>
    <row r="56" spans="1:26" ht="16.5" x14ac:dyDescent="0.35">
      <c r="A56" s="298" t="s">
        <v>324</v>
      </c>
      <c r="I56" s="89"/>
      <c r="J56" s="89"/>
      <c r="K56" s="89"/>
      <c r="T56" s="200"/>
      <c r="U56" s="200"/>
      <c r="V56" s="200"/>
      <c r="W56" s="200"/>
      <c r="X56" s="200"/>
      <c r="Z56" s="200"/>
    </row>
    <row r="57" spans="1:26" x14ac:dyDescent="0.35">
      <c r="A57" s="298" t="s">
        <v>327</v>
      </c>
      <c r="I57" s="89"/>
      <c r="J57" s="89"/>
      <c r="K57" s="89"/>
      <c r="T57" s="200"/>
      <c r="U57" s="200"/>
      <c r="V57" s="200"/>
      <c r="W57" s="200"/>
      <c r="X57" s="200"/>
      <c r="Z57" s="200"/>
    </row>
    <row r="58" spans="1:26" x14ac:dyDescent="0.35">
      <c r="A58" s="298" t="s">
        <v>325</v>
      </c>
      <c r="I58" s="89"/>
      <c r="J58" s="89"/>
      <c r="K58" s="89"/>
      <c r="T58" s="200"/>
      <c r="U58" s="200"/>
      <c r="V58" s="200"/>
      <c r="W58" s="200"/>
      <c r="X58" s="200"/>
      <c r="Z58" s="200"/>
    </row>
    <row r="59" spans="1:26" x14ac:dyDescent="0.35">
      <c r="A59" s="298" t="s">
        <v>326</v>
      </c>
      <c r="I59" s="89"/>
      <c r="J59" s="89"/>
      <c r="K59" s="89"/>
      <c r="T59" s="200"/>
      <c r="U59" s="200"/>
      <c r="V59" s="200"/>
      <c r="W59" s="200"/>
      <c r="X59" s="200"/>
      <c r="Z59" s="200"/>
    </row>
    <row r="60" spans="1:26" x14ac:dyDescent="0.35">
      <c r="A60" s="298" t="s">
        <v>341</v>
      </c>
      <c r="F60" s="298"/>
      <c r="G60" s="88"/>
      <c r="H60" s="89"/>
      <c r="I60" s="89"/>
      <c r="J60" s="89"/>
      <c r="K60" s="89"/>
      <c r="T60" s="200"/>
      <c r="U60" s="200"/>
      <c r="V60" s="200"/>
      <c r="W60" s="200"/>
      <c r="X60" s="200"/>
      <c r="Z60" s="200"/>
    </row>
  </sheetData>
  <mergeCells count="14">
    <mergeCell ref="BD1:BH1"/>
    <mergeCell ref="AX1:BB1"/>
    <mergeCell ref="A45:H45"/>
    <mergeCell ref="T1:X1"/>
    <mergeCell ref="Z1:AD1"/>
    <mergeCell ref="A1:A2"/>
    <mergeCell ref="N1:R1"/>
    <mergeCell ref="H1:L1"/>
    <mergeCell ref="B1:F1"/>
    <mergeCell ref="AL1:AP1"/>
    <mergeCell ref="AF1:AJ1"/>
    <mergeCell ref="A43:H43"/>
    <mergeCell ref="A44:H44"/>
    <mergeCell ref="AR1:AV1"/>
  </mergeCells>
  <printOptions horizontalCentered="1"/>
  <pageMargins left="0.25" right="0.2" top="0.06" bottom="0" header="0.3" footer="0.21"/>
  <pageSetup paperSize="9" scale="58" fitToHeight="2"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N104"/>
  <sheetViews>
    <sheetView showGridLines="0" showZeros="0" zoomScaleNormal="100" zoomScaleSheetLayoutView="112" workbookViewId="0">
      <pane xSplit="1" ySplit="2" topLeftCell="BC3" activePane="bottomRight" state="frozen"/>
      <selection activeCell="AK7" activeCellId="2" sqref="AN1:AN1048576 AM1:AM1048576 AK7"/>
      <selection pane="topRight" activeCell="AK7" activeCellId="2" sqref="AN1:AN1048576 AM1:AM1048576 AK7"/>
      <selection pane="bottomLeft" activeCell="AK7" activeCellId="2" sqref="AN1:AN1048576 AM1:AM1048576 AK7"/>
      <selection pane="bottomRight" activeCell="BJ3" sqref="BJ3"/>
    </sheetView>
  </sheetViews>
  <sheetFormatPr defaultColWidth="9.1796875" defaultRowHeight="14.5" outlineLevelCol="1" x14ac:dyDescent="0.35"/>
  <cols>
    <col min="1" max="1" width="68.7265625" style="152" customWidth="1"/>
    <col min="2" max="5" width="12.7265625" style="89" hidden="1" customWidth="1" outlineLevel="1"/>
    <col min="6" max="6" width="12.7265625" style="200" hidden="1" customWidth="1" collapsed="1"/>
    <col min="7" max="7" width="2.26953125" style="88" hidden="1" customWidth="1"/>
    <col min="8" max="11" width="12.7265625" style="89" hidden="1" customWidth="1" outlineLevel="1"/>
    <col min="12" max="12" width="12.7265625" style="200" hidden="1" customWidth="1" collapsed="1"/>
    <col min="13" max="13" width="2.26953125" style="178" hidden="1" customWidth="1"/>
    <col min="14" max="17" width="12.7265625" style="200" hidden="1" customWidth="1" outlineLevel="1"/>
    <col min="18" max="18" width="12.7265625" style="200" hidden="1" customWidth="1" collapsed="1"/>
    <col min="19" max="19" width="2.26953125" style="178" hidden="1" customWidth="1"/>
    <col min="20" max="23" width="12.7265625" style="200" hidden="1" customWidth="1" outlineLevel="1"/>
    <col min="24" max="24" width="12.7265625" style="200" hidden="1" customWidth="1" collapsed="1"/>
    <col min="25" max="25" width="2.26953125" style="178" customWidth="1"/>
    <col min="26" max="29" width="12.7265625" style="200" hidden="1" customWidth="1" outlineLevel="1"/>
    <col min="30" max="30" width="12.7265625" style="200" customWidth="1" collapsed="1"/>
    <col min="31" max="31" width="2.26953125" style="178" customWidth="1"/>
    <col min="32" max="33" width="12.7265625" style="200" hidden="1" customWidth="1" outlineLevel="1"/>
    <col min="34" max="35" width="12.7265625" style="301" hidden="1" customWidth="1" outlineLevel="1"/>
    <col min="36" max="36" width="12.7265625" style="89" customWidth="1" collapsed="1"/>
    <col min="37" max="37" width="2.26953125" style="89" customWidth="1"/>
    <col min="38" max="41" width="12.7265625" style="301" hidden="1" customWidth="1" outlineLevel="1"/>
    <col min="42" max="42" width="12.7265625" style="301" customWidth="1" collapsed="1"/>
    <col min="43" max="43" width="3.81640625" style="89" customWidth="1"/>
    <col min="44" max="44" width="12.7265625" style="301" hidden="1" customWidth="1" outlineLevel="1"/>
    <col min="45" max="46" width="9.7265625" style="89" hidden="1" customWidth="1" outlineLevel="1"/>
    <col min="47" max="47" width="11" style="89" hidden="1" customWidth="1" outlineLevel="1"/>
    <col min="48" max="48" width="10.453125" style="89" customWidth="1" collapsed="1"/>
    <col min="49" max="49" width="4.54296875" style="89" customWidth="1"/>
    <col min="50" max="52" width="12.54296875" style="89" hidden="1" customWidth="1" outlineLevel="1"/>
    <col min="53" max="53" width="8.54296875" style="89" hidden="1" customWidth="1" outlineLevel="1"/>
    <col min="54" max="54" width="12.54296875" style="89" customWidth="1" collapsed="1"/>
    <col min="55" max="55" width="4" style="89" customWidth="1"/>
    <col min="56" max="59" width="12.54296875" style="89" customWidth="1" outlineLevel="1"/>
    <col min="60" max="60" width="12.54296875" style="89" customWidth="1"/>
    <col min="61" max="61" width="4.7265625" style="89" customWidth="1"/>
    <col min="62" max="62" width="12.54296875" style="89" customWidth="1" outlineLevel="1"/>
    <col min="63" max="16384" width="9.1796875" style="89"/>
  </cols>
  <sheetData>
    <row r="1" spans="1:66" ht="15" customHeight="1" x14ac:dyDescent="0.35">
      <c r="A1" s="413" t="s">
        <v>0</v>
      </c>
      <c r="B1" s="412" t="s">
        <v>225</v>
      </c>
      <c r="C1" s="412"/>
      <c r="D1" s="412"/>
      <c r="E1" s="412"/>
      <c r="F1" s="412"/>
      <c r="G1" s="103"/>
      <c r="H1" s="412" t="s">
        <v>224</v>
      </c>
      <c r="I1" s="412"/>
      <c r="J1" s="412"/>
      <c r="K1" s="412"/>
      <c r="L1" s="412"/>
      <c r="M1" s="103"/>
      <c r="N1" s="412" t="s">
        <v>223</v>
      </c>
      <c r="O1" s="412"/>
      <c r="P1" s="412"/>
      <c r="Q1" s="412"/>
      <c r="R1" s="412"/>
      <c r="S1" s="103"/>
      <c r="T1" s="412" t="s">
        <v>1</v>
      </c>
      <c r="U1" s="412"/>
      <c r="V1" s="412"/>
      <c r="W1" s="412"/>
      <c r="X1" s="412"/>
      <c r="Y1" s="104"/>
      <c r="Z1" s="412" t="s">
        <v>2</v>
      </c>
      <c r="AA1" s="412"/>
      <c r="AB1" s="412"/>
      <c r="AC1" s="412"/>
      <c r="AD1" s="412"/>
      <c r="AE1" s="104"/>
      <c r="AF1" s="412" t="s">
        <v>263</v>
      </c>
      <c r="AG1" s="412"/>
      <c r="AH1" s="412"/>
      <c r="AI1" s="412"/>
      <c r="AJ1" s="412"/>
      <c r="AL1" s="410" t="s">
        <v>287</v>
      </c>
      <c r="AM1" s="410"/>
      <c r="AN1" s="410"/>
      <c r="AO1" s="410"/>
      <c r="AP1" s="410"/>
      <c r="AR1" s="410" t="s">
        <v>333</v>
      </c>
      <c r="AS1" s="410"/>
      <c r="AT1" s="410"/>
      <c r="AU1" s="410"/>
      <c r="AV1" s="410"/>
      <c r="AX1" s="412" t="s">
        <v>357</v>
      </c>
      <c r="AY1" s="412"/>
      <c r="AZ1" s="412"/>
      <c r="BA1" s="412"/>
      <c r="BB1" s="412"/>
      <c r="BD1" s="412" t="s">
        <v>365</v>
      </c>
      <c r="BE1" s="412"/>
      <c r="BF1" s="412"/>
      <c r="BG1" s="412"/>
      <c r="BH1" s="412"/>
      <c r="BI1" s="367"/>
      <c r="BJ1" s="313" t="s">
        <v>377</v>
      </c>
      <c r="BK1" s="367"/>
      <c r="BL1" s="367"/>
      <c r="BM1" s="367"/>
      <c r="BN1" s="367"/>
    </row>
    <row r="2" spans="1:66" x14ac:dyDescent="0.35">
      <c r="A2" s="413"/>
      <c r="B2" s="313" t="s">
        <v>3</v>
      </c>
      <c r="C2" s="313" t="s">
        <v>4</v>
      </c>
      <c r="D2" s="313" t="s">
        <v>5</v>
      </c>
      <c r="E2" s="313" t="s">
        <v>6</v>
      </c>
      <c r="F2" s="313" t="s">
        <v>7</v>
      </c>
      <c r="G2" s="103"/>
      <c r="H2" s="313" t="s">
        <v>3</v>
      </c>
      <c r="I2" s="313" t="s">
        <v>4</v>
      </c>
      <c r="J2" s="313" t="s">
        <v>5</v>
      </c>
      <c r="K2" s="313" t="s">
        <v>6</v>
      </c>
      <c r="L2" s="313" t="s">
        <v>7</v>
      </c>
      <c r="M2" s="103"/>
      <c r="N2" s="313" t="s">
        <v>3</v>
      </c>
      <c r="O2" s="313" t="s">
        <v>4</v>
      </c>
      <c r="P2" s="313" t="s">
        <v>5</v>
      </c>
      <c r="Q2" s="313" t="s">
        <v>6</v>
      </c>
      <c r="R2" s="313" t="s">
        <v>7</v>
      </c>
      <c r="S2" s="103"/>
      <c r="T2" s="313" t="s">
        <v>3</v>
      </c>
      <c r="U2" s="313" t="s">
        <v>4</v>
      </c>
      <c r="V2" s="313" t="s">
        <v>5</v>
      </c>
      <c r="W2" s="313" t="s">
        <v>6</v>
      </c>
      <c r="X2" s="313" t="s">
        <v>7</v>
      </c>
      <c r="Y2" s="104"/>
      <c r="Z2" s="313" t="s">
        <v>3</v>
      </c>
      <c r="AA2" s="313" t="s">
        <v>4</v>
      </c>
      <c r="AB2" s="313" t="s">
        <v>5</v>
      </c>
      <c r="AC2" s="313" t="s">
        <v>6</v>
      </c>
      <c r="AD2" s="313" t="s">
        <v>7</v>
      </c>
      <c r="AE2" s="104"/>
      <c r="AF2" s="313" t="s">
        <v>3</v>
      </c>
      <c r="AG2" s="313" t="s">
        <v>4</v>
      </c>
      <c r="AH2" s="313" t="s">
        <v>5</v>
      </c>
      <c r="AI2" s="313" t="s">
        <v>6</v>
      </c>
      <c r="AJ2" s="313" t="s">
        <v>7</v>
      </c>
      <c r="AL2" s="313" t="s">
        <v>3</v>
      </c>
      <c r="AM2" s="313" t="s">
        <v>4</v>
      </c>
      <c r="AN2" s="313" t="s">
        <v>5</v>
      </c>
      <c r="AO2" s="313" t="s">
        <v>6</v>
      </c>
      <c r="AP2" s="313" t="s">
        <v>7</v>
      </c>
      <c r="AR2" s="313" t="s">
        <v>3</v>
      </c>
      <c r="AS2" s="313" t="s">
        <v>4</v>
      </c>
      <c r="AT2" s="313" t="s">
        <v>5</v>
      </c>
      <c r="AU2" s="313" t="s">
        <v>6</v>
      </c>
      <c r="AV2" s="313" t="s">
        <v>7</v>
      </c>
      <c r="AW2" s="351"/>
      <c r="AX2" s="313" t="s">
        <v>3</v>
      </c>
      <c r="AY2" s="313" t="s">
        <v>4</v>
      </c>
      <c r="AZ2" s="313" t="s">
        <v>5</v>
      </c>
      <c r="BA2" s="313" t="s">
        <v>6</v>
      </c>
      <c r="BB2" s="341" t="s">
        <v>7</v>
      </c>
      <c r="BC2" s="398"/>
      <c r="BD2" s="313" t="s">
        <v>3</v>
      </c>
      <c r="BE2" s="313" t="s">
        <v>4</v>
      </c>
      <c r="BF2" s="313" t="s">
        <v>5</v>
      </c>
      <c r="BG2" s="313" t="s">
        <v>6</v>
      </c>
      <c r="BH2" s="313" t="s">
        <v>7</v>
      </c>
      <c r="BJ2" s="313" t="s">
        <v>3</v>
      </c>
    </row>
    <row r="3" spans="1:66" ht="15" customHeight="1" x14ac:dyDescent="0.35">
      <c r="A3" s="145" t="s">
        <v>8</v>
      </c>
      <c r="B3" s="36">
        <v>989.12300917609753</v>
      </c>
      <c r="C3" s="11">
        <v>1011.0333649308864</v>
      </c>
      <c r="D3" s="11">
        <v>1014.7136715686274</v>
      </c>
      <c r="E3" s="36">
        <v>1022.5853018615701</v>
      </c>
      <c r="F3" s="175">
        <v>4037.4553475371813</v>
      </c>
      <c r="G3" s="11"/>
      <c r="H3" s="36">
        <v>1031.4657621951317</v>
      </c>
      <c r="I3" s="11">
        <v>1072.3791928158028</v>
      </c>
      <c r="J3" s="11">
        <v>1116.0922908541224</v>
      </c>
      <c r="K3" s="36">
        <v>1131.1551565124032</v>
      </c>
      <c r="L3" s="175">
        <v>4351.0924023774605</v>
      </c>
      <c r="M3" s="175"/>
      <c r="N3" s="209">
        <v>1138.1445671469253</v>
      </c>
      <c r="O3" s="175">
        <v>1179.1638734742523</v>
      </c>
      <c r="P3" s="175">
        <v>1209.1212912363617</v>
      </c>
      <c r="Q3" s="209">
        <v>1244.3361420686356</v>
      </c>
      <c r="R3" s="175">
        <v>4770.7658739261751</v>
      </c>
      <c r="S3" s="210"/>
      <c r="T3" s="209">
        <v>1224.0603908232779</v>
      </c>
      <c r="U3" s="175">
        <v>1218.1912139581568</v>
      </c>
      <c r="V3" s="175">
        <v>1260.7541901620375</v>
      </c>
      <c r="W3" s="209">
        <v>1267.5171544700979</v>
      </c>
      <c r="X3" s="175">
        <v>4970.5229494135701</v>
      </c>
      <c r="Y3" s="175"/>
      <c r="Z3" s="209">
        <v>1247.1188350267985</v>
      </c>
      <c r="AA3" s="209">
        <v>1287.216672474093</v>
      </c>
      <c r="AB3" s="209">
        <v>1352.9835930486913</v>
      </c>
      <c r="AC3" s="209">
        <v>1294.5533120766547</v>
      </c>
      <c r="AD3" s="209">
        <v>5181.87</v>
      </c>
      <c r="AE3" s="209"/>
      <c r="AF3" s="209">
        <v>1207.467722438525</v>
      </c>
      <c r="AG3" s="209">
        <v>1265.379389187327</v>
      </c>
      <c r="AH3" s="209">
        <v>1308.6504990959829</v>
      </c>
      <c r="AI3" s="209">
        <v>1329.5656321794033</v>
      </c>
      <c r="AJ3" s="209">
        <v>5111.0600000000004</v>
      </c>
      <c r="AL3" s="209">
        <v>1383.5987056761269</v>
      </c>
      <c r="AM3" s="209">
        <v>1472.5783850438424</v>
      </c>
      <c r="AN3" s="209">
        <v>1533.475130470591</v>
      </c>
      <c r="AO3" s="209">
        <v>1608.1356426134844</v>
      </c>
      <c r="AP3" s="209">
        <v>5997.79</v>
      </c>
      <c r="AR3" s="209">
        <v>1632.4503571514904</v>
      </c>
      <c r="AS3" s="209">
        <v>1638.1379636216266</v>
      </c>
      <c r="AT3" s="209">
        <v>1668.2938579207307</v>
      </c>
      <c r="AU3" s="209">
        <v>1667.6352141189177</v>
      </c>
      <c r="AV3" s="209">
        <v>6606.52</v>
      </c>
      <c r="AW3" s="338"/>
      <c r="AX3" s="209">
        <v>1600.74</v>
      </c>
      <c r="AY3" s="209">
        <v>1555.15</v>
      </c>
      <c r="AZ3" s="209">
        <v>1573.02</v>
      </c>
      <c r="BA3" s="209">
        <v>1548.19</v>
      </c>
      <c r="BB3" s="209">
        <v>6277.11</v>
      </c>
      <c r="BC3" s="209"/>
      <c r="BD3" s="209">
        <v>1558.92</v>
      </c>
      <c r="BE3" s="209">
        <v>1588.72</v>
      </c>
      <c r="BF3" s="209">
        <v>1567.47</v>
      </c>
      <c r="BG3" s="209">
        <v>1548.76</v>
      </c>
      <c r="BH3" s="209">
        <v>6263.9884598536701</v>
      </c>
      <c r="BJ3" s="209">
        <v>1564.4110198129597</v>
      </c>
    </row>
    <row r="4" spans="1:66" x14ac:dyDescent="0.35">
      <c r="A4" s="110" t="s">
        <v>9</v>
      </c>
      <c r="B4" s="39">
        <v>698.47041461388937</v>
      </c>
      <c r="C4" s="24">
        <v>688.19428059628979</v>
      </c>
      <c r="D4" s="24">
        <v>697.63037031237968</v>
      </c>
      <c r="E4" s="39">
        <v>709.64385533855204</v>
      </c>
      <c r="F4" s="202">
        <v>2793.9389208611105</v>
      </c>
      <c r="G4" s="13"/>
      <c r="H4" s="39">
        <v>727.81382472639234</v>
      </c>
      <c r="I4" s="24">
        <v>743.67139156153564</v>
      </c>
      <c r="J4" s="24">
        <v>773.39461201543133</v>
      </c>
      <c r="K4" s="39">
        <v>826.05755817791794</v>
      </c>
      <c r="L4" s="202">
        <v>3070.9373864812774</v>
      </c>
      <c r="M4" s="173"/>
      <c r="N4" s="211">
        <v>819.63533618350971</v>
      </c>
      <c r="O4" s="202">
        <v>834.18116979543731</v>
      </c>
      <c r="P4" s="202">
        <v>836.29109471922391</v>
      </c>
      <c r="Q4" s="211">
        <v>848.8296216328838</v>
      </c>
      <c r="R4" s="202">
        <v>3338.9372223310547</v>
      </c>
      <c r="S4" s="189"/>
      <c r="T4" s="211">
        <v>849.05997179308042</v>
      </c>
      <c r="U4" s="202">
        <v>805.25168503901989</v>
      </c>
      <c r="V4" s="202">
        <v>842.22071425085653</v>
      </c>
      <c r="W4" s="211">
        <v>846.83056053175346</v>
      </c>
      <c r="X4" s="202">
        <v>3343.3629316147099</v>
      </c>
      <c r="Y4" s="173"/>
      <c r="Z4" s="211">
        <v>887.98832384237198</v>
      </c>
      <c r="AA4" s="211">
        <v>907.80995659273776</v>
      </c>
      <c r="AB4" s="211">
        <v>943.47051603039529</v>
      </c>
      <c r="AC4" s="211">
        <v>914.12910812507289</v>
      </c>
      <c r="AD4" s="211">
        <v>3653.4</v>
      </c>
      <c r="AE4" s="212"/>
      <c r="AF4" s="211">
        <v>863.34962248474335</v>
      </c>
      <c r="AG4" s="211">
        <v>867.31818678099773</v>
      </c>
      <c r="AH4" s="211">
        <v>877.74480195728233</v>
      </c>
      <c r="AI4" s="211">
        <v>881.41416707883877</v>
      </c>
      <c r="AJ4" s="211">
        <v>3489.83</v>
      </c>
      <c r="AL4" s="211">
        <v>945.53899443467844</v>
      </c>
      <c r="AM4" s="211">
        <v>1006.3161171001541</v>
      </c>
      <c r="AN4" s="211">
        <v>1072.1940307523626</v>
      </c>
      <c r="AO4" s="211">
        <v>1137.4030879052225</v>
      </c>
      <c r="AP4" s="211">
        <v>4161.45</v>
      </c>
      <c r="AR4" s="211">
        <v>1173.5191155492673</v>
      </c>
      <c r="AS4" s="211">
        <v>1182.3427741832002</v>
      </c>
      <c r="AT4" s="211">
        <v>1189.8758438356131</v>
      </c>
      <c r="AU4" s="211">
        <v>1185.1839256896906</v>
      </c>
      <c r="AV4" s="211">
        <v>4730.92</v>
      </c>
      <c r="AW4" s="338"/>
      <c r="AX4" s="211">
        <v>1189.8399999999999</v>
      </c>
      <c r="AY4" s="211">
        <v>1206.0999999999999</v>
      </c>
      <c r="AZ4" s="211">
        <v>1196.44</v>
      </c>
      <c r="BA4" s="211">
        <v>1130.1099999999999</v>
      </c>
      <c r="BB4" s="211">
        <v>4722.4799999999996</v>
      </c>
      <c r="BC4" s="209"/>
      <c r="BD4" s="211">
        <v>1145.0899999999999</v>
      </c>
      <c r="BE4" s="211">
        <v>1145.1400000000001</v>
      </c>
      <c r="BF4" s="211">
        <v>1115.99</v>
      </c>
      <c r="BG4" s="211">
        <v>1096.6379999999999</v>
      </c>
      <c r="BH4" s="211">
        <v>4502.8514677606163</v>
      </c>
      <c r="BJ4" s="211">
        <v>1116.6635957075125</v>
      </c>
    </row>
    <row r="5" spans="1:66" x14ac:dyDescent="0.35">
      <c r="A5" s="145" t="s">
        <v>10</v>
      </c>
      <c r="B5" s="36">
        <v>290.65259456220815</v>
      </c>
      <c r="C5" s="11">
        <v>322.83908433459658</v>
      </c>
      <c r="D5" s="11">
        <v>317.08330125624775</v>
      </c>
      <c r="E5" s="36">
        <v>312.94144652301804</v>
      </c>
      <c r="F5" s="175">
        <v>1243.5164266760708</v>
      </c>
      <c r="G5" s="11"/>
      <c r="H5" s="36">
        <v>303.65193746873933</v>
      </c>
      <c r="I5" s="11">
        <v>328.70780125426711</v>
      </c>
      <c r="J5" s="11">
        <v>342.6976788386911</v>
      </c>
      <c r="K5" s="36">
        <v>305.09759833448527</v>
      </c>
      <c r="L5" s="175">
        <v>1280.1550158961832</v>
      </c>
      <c r="M5" s="175"/>
      <c r="N5" s="209">
        <v>318.50923096341558</v>
      </c>
      <c r="O5" s="175">
        <v>344.98270367881503</v>
      </c>
      <c r="P5" s="175">
        <v>372.83619651713775</v>
      </c>
      <c r="Q5" s="209">
        <v>395.50652043575178</v>
      </c>
      <c r="R5" s="175">
        <v>1431.8286515951204</v>
      </c>
      <c r="S5" s="210"/>
      <c r="T5" s="209">
        <v>375.00041903019746</v>
      </c>
      <c r="U5" s="175">
        <v>412.93952891913693</v>
      </c>
      <c r="V5" s="175">
        <v>418.53347591118097</v>
      </c>
      <c r="W5" s="209">
        <v>420.68659393834446</v>
      </c>
      <c r="X5" s="175">
        <v>1627.1600177988603</v>
      </c>
      <c r="Y5" s="175"/>
      <c r="Z5" s="209">
        <v>359.1305111844265</v>
      </c>
      <c r="AA5" s="209">
        <v>379.40671588135524</v>
      </c>
      <c r="AB5" s="209">
        <v>409.51307701829603</v>
      </c>
      <c r="AC5" s="209">
        <v>380.42420395158183</v>
      </c>
      <c r="AD5" s="209">
        <v>1528.47</v>
      </c>
      <c r="AE5" s="209"/>
      <c r="AF5" s="209">
        <v>344.11809995378167</v>
      </c>
      <c r="AG5" s="209">
        <v>398.06120240632924</v>
      </c>
      <c r="AH5" s="209">
        <v>430.90569713870059</v>
      </c>
      <c r="AI5" s="209">
        <v>448.15146510056456</v>
      </c>
      <c r="AJ5" s="209">
        <v>1621.24</v>
      </c>
      <c r="AL5" s="209">
        <v>438.0597112414485</v>
      </c>
      <c r="AM5" s="209">
        <v>466.26226794368819</v>
      </c>
      <c r="AN5" s="209">
        <v>461.2810997182284</v>
      </c>
      <c r="AO5" s="209">
        <v>470.7325547082616</v>
      </c>
      <c r="AP5" s="209">
        <v>1836.34</v>
      </c>
      <c r="AR5" s="209">
        <v>458.93124160222305</v>
      </c>
      <c r="AS5" s="209">
        <v>455.79518943842663</v>
      </c>
      <c r="AT5" s="209">
        <v>478.41801408511759</v>
      </c>
      <c r="AU5" s="209">
        <v>482.45128842922685</v>
      </c>
      <c r="AV5" s="209">
        <v>1875.6</v>
      </c>
      <c r="AW5" s="338"/>
      <c r="AX5" s="209">
        <v>410.9</v>
      </c>
      <c r="AY5" s="209">
        <v>349.05</v>
      </c>
      <c r="AZ5" s="209">
        <v>376.58</v>
      </c>
      <c r="BA5" s="209">
        <v>418.09</v>
      </c>
      <c r="BB5" s="209">
        <v>1554.62</v>
      </c>
      <c r="BC5" s="209"/>
      <c r="BD5" s="209">
        <v>413.83</v>
      </c>
      <c r="BE5" s="209">
        <v>443.59</v>
      </c>
      <c r="BF5" s="209">
        <v>451.48</v>
      </c>
      <c r="BG5" s="209">
        <v>452.13600000000002</v>
      </c>
      <c r="BH5" s="209">
        <v>1761.1466777378491</v>
      </c>
      <c r="BJ5" s="209">
        <v>447.74742410544735</v>
      </c>
    </row>
    <row r="6" spans="1:66" x14ac:dyDescent="0.35">
      <c r="A6" s="110" t="s">
        <v>11</v>
      </c>
      <c r="B6" s="40">
        <v>148.46156061002887</v>
      </c>
      <c r="C6" s="26">
        <v>157.30116115790361</v>
      </c>
      <c r="D6" s="26">
        <v>146.33020030789757</v>
      </c>
      <c r="E6" s="40">
        <v>141.76181451613749</v>
      </c>
      <c r="F6" s="203">
        <v>593.85473659196759</v>
      </c>
      <c r="G6" s="22"/>
      <c r="H6" s="40">
        <v>150.27791624783089</v>
      </c>
      <c r="I6" s="26">
        <v>168.39457852572127</v>
      </c>
      <c r="J6" s="26">
        <v>167.70173990398933</v>
      </c>
      <c r="K6" s="40">
        <v>168.44061354296042</v>
      </c>
      <c r="L6" s="203">
        <v>654.81484822050197</v>
      </c>
      <c r="M6" s="182"/>
      <c r="N6" s="213">
        <v>173.714765541509</v>
      </c>
      <c r="O6" s="203">
        <v>173.97124695047901</v>
      </c>
      <c r="P6" s="203">
        <v>176.946576981833</v>
      </c>
      <c r="Q6" s="213">
        <v>178.30645699112301</v>
      </c>
      <c r="R6" s="203">
        <v>702.939046464944</v>
      </c>
      <c r="S6" s="189"/>
      <c r="T6" s="213">
        <v>175.43140168252219</v>
      </c>
      <c r="U6" s="203">
        <v>186.07900040717013</v>
      </c>
      <c r="V6" s="203">
        <v>173.87162079725465</v>
      </c>
      <c r="W6" s="213">
        <v>185.87629462819416</v>
      </c>
      <c r="X6" s="203">
        <v>721.25831751514113</v>
      </c>
      <c r="Y6" s="182"/>
      <c r="Z6" s="213">
        <v>169.17861558979729</v>
      </c>
      <c r="AA6" s="213">
        <v>167.63812636606701</v>
      </c>
      <c r="AB6" s="213">
        <v>190.54704367500386</v>
      </c>
      <c r="AC6" s="213">
        <v>197.69361874068855</v>
      </c>
      <c r="AD6" s="213">
        <v>725.06</v>
      </c>
      <c r="AE6" s="214"/>
      <c r="AF6" s="215">
        <v>171.73511671638542</v>
      </c>
      <c r="AG6" s="215">
        <v>168.05457393710645</v>
      </c>
      <c r="AH6" s="215">
        <v>173.75035432465563</v>
      </c>
      <c r="AI6" s="215">
        <v>182.07652014928109</v>
      </c>
      <c r="AJ6" s="215">
        <v>695.62</v>
      </c>
      <c r="AL6" s="215">
        <v>183.79255841083125</v>
      </c>
      <c r="AM6" s="215">
        <v>196.46717552048145</v>
      </c>
      <c r="AN6" s="215">
        <v>184.764400343098</v>
      </c>
      <c r="AO6" s="215">
        <v>194.99011004807963</v>
      </c>
      <c r="AP6" s="215">
        <v>760.01</v>
      </c>
      <c r="AR6" s="215">
        <v>220.32082803150271</v>
      </c>
      <c r="AS6" s="215">
        <v>210.2703708742734</v>
      </c>
      <c r="AT6" s="215">
        <v>218.22397753946234</v>
      </c>
      <c r="AU6" s="215">
        <v>237.01171110553108</v>
      </c>
      <c r="AV6" s="215">
        <v>885.83</v>
      </c>
      <c r="AW6" s="338"/>
      <c r="AX6" s="215">
        <v>248.25</v>
      </c>
      <c r="AY6" s="215">
        <v>219.67</v>
      </c>
      <c r="AZ6" s="215">
        <v>238.93</v>
      </c>
      <c r="BA6" s="215">
        <v>248.89</v>
      </c>
      <c r="BB6" s="215">
        <v>955.73</v>
      </c>
      <c r="BC6" s="209"/>
      <c r="BD6" s="215">
        <v>226.28</v>
      </c>
      <c r="BE6" s="215">
        <v>234.77</v>
      </c>
      <c r="BF6" s="215">
        <v>238.5</v>
      </c>
      <c r="BG6" s="215">
        <v>235.42</v>
      </c>
      <c r="BH6" s="215">
        <v>935.00244398155746</v>
      </c>
      <c r="BJ6" s="215">
        <v>221.98154471432431</v>
      </c>
    </row>
    <row r="7" spans="1:66" x14ac:dyDescent="0.35">
      <c r="A7" s="145" t="s">
        <v>12</v>
      </c>
      <c r="B7" s="36">
        <v>142.19103395217928</v>
      </c>
      <c r="C7" s="11">
        <v>165.53792317669297</v>
      </c>
      <c r="D7" s="11">
        <v>170.75310094835018</v>
      </c>
      <c r="E7" s="36">
        <v>171.17963200688055</v>
      </c>
      <c r="F7" s="175">
        <v>649.66169008410316</v>
      </c>
      <c r="G7" s="11"/>
      <c r="H7" s="36">
        <v>153.37402122090845</v>
      </c>
      <c r="I7" s="11">
        <v>160.31322272854584</v>
      </c>
      <c r="J7" s="11">
        <v>174.99593893470177</v>
      </c>
      <c r="K7" s="36">
        <v>136.65698479152485</v>
      </c>
      <c r="L7" s="175">
        <v>625.34016767568119</v>
      </c>
      <c r="M7" s="175"/>
      <c r="N7" s="209">
        <v>144.79446542190658</v>
      </c>
      <c r="O7" s="175">
        <v>171.01145672833601</v>
      </c>
      <c r="P7" s="175">
        <v>195.89081953530476</v>
      </c>
      <c r="Q7" s="209">
        <v>217.20006344462877</v>
      </c>
      <c r="R7" s="175">
        <v>728.88960513017639</v>
      </c>
      <c r="S7" s="210"/>
      <c r="T7" s="209">
        <v>199.56901734767527</v>
      </c>
      <c r="U7" s="175">
        <v>226.86052851196681</v>
      </c>
      <c r="V7" s="175">
        <v>244.66185511392632</v>
      </c>
      <c r="W7" s="209">
        <v>234.8102993101503</v>
      </c>
      <c r="X7" s="175">
        <v>905.90170028371915</v>
      </c>
      <c r="Y7" s="175"/>
      <c r="Z7" s="209">
        <v>189.95189559462921</v>
      </c>
      <c r="AA7" s="209">
        <v>211.76858951528823</v>
      </c>
      <c r="AB7" s="209">
        <v>218.96603334329217</v>
      </c>
      <c r="AC7" s="209">
        <v>182.73058521089328</v>
      </c>
      <c r="AD7" s="209">
        <v>803.42</v>
      </c>
      <c r="AE7" s="209"/>
      <c r="AF7" s="209">
        <v>172.38298323739599</v>
      </c>
      <c r="AG7" s="209">
        <v>230.00662846922279</v>
      </c>
      <c r="AH7" s="209">
        <v>257.15534281404513</v>
      </c>
      <c r="AI7" s="209">
        <v>266.07494495128344</v>
      </c>
      <c r="AJ7" s="209">
        <v>925.62</v>
      </c>
      <c r="AL7" s="209">
        <v>254.26715283061725</v>
      </c>
      <c r="AM7" s="209">
        <v>269.79509242320671</v>
      </c>
      <c r="AN7" s="209">
        <v>276.51669937513043</v>
      </c>
      <c r="AO7" s="209">
        <v>275.74244466018195</v>
      </c>
      <c r="AP7" s="209">
        <v>1076.32</v>
      </c>
      <c r="AR7" s="209">
        <v>238.61041357072037</v>
      </c>
      <c r="AS7" s="209">
        <v>245.52481856415324</v>
      </c>
      <c r="AT7" s="209">
        <v>260.19403654565525</v>
      </c>
      <c r="AU7" s="209">
        <v>245.43957732369577</v>
      </c>
      <c r="AV7" s="209">
        <v>989.77</v>
      </c>
      <c r="AW7" s="338"/>
      <c r="AX7" s="209">
        <v>162.65</v>
      </c>
      <c r="AY7" s="209">
        <v>129.38</v>
      </c>
      <c r="AZ7" s="209">
        <v>137.65</v>
      </c>
      <c r="BA7" s="209">
        <v>169.2</v>
      </c>
      <c r="BB7" s="209">
        <v>598.89</v>
      </c>
      <c r="BC7" s="209"/>
      <c r="BD7" s="209">
        <v>187.54</v>
      </c>
      <c r="BE7" s="209">
        <v>208.82</v>
      </c>
      <c r="BF7" s="209">
        <v>212.97</v>
      </c>
      <c r="BG7" s="209">
        <v>216.7</v>
      </c>
      <c r="BH7" s="209">
        <v>826.13454811149722</v>
      </c>
      <c r="BJ7" s="209">
        <v>225.76587939112304</v>
      </c>
    </row>
    <row r="8" spans="1:66" x14ac:dyDescent="0.35">
      <c r="A8" s="146" t="s">
        <v>13</v>
      </c>
      <c r="B8" s="117">
        <v>0.14375465198268828</v>
      </c>
      <c r="C8" s="108">
        <v>0.16373141472735575</v>
      </c>
      <c r="D8" s="108">
        <v>0.1682771265754073</v>
      </c>
      <c r="E8" s="117">
        <v>0.16739887782002716</v>
      </c>
      <c r="F8" s="108">
        <v>0.16090869970373595</v>
      </c>
      <c r="G8" s="73"/>
      <c r="H8" s="117">
        <v>0.14869521300881852</v>
      </c>
      <c r="I8" s="108">
        <v>0.14949303735332922</v>
      </c>
      <c r="J8" s="108">
        <v>0.15679343040778554</v>
      </c>
      <c r="K8" s="117">
        <v>0.11981188332542106</v>
      </c>
      <c r="L8" s="108">
        <v>0.14372026834778134</v>
      </c>
      <c r="M8" s="73"/>
      <c r="N8" s="117">
        <v>0.12721974835312355</v>
      </c>
      <c r="O8" s="108">
        <v>0.14502772733739977</v>
      </c>
      <c r="P8" s="108">
        <v>0.162010892501116</v>
      </c>
      <c r="Q8" s="117">
        <v>0.1745509562099084</v>
      </c>
      <c r="R8" s="108">
        <v>0.15278251425285841</v>
      </c>
      <c r="S8" s="210"/>
      <c r="T8" s="117">
        <v>0.16403853865694423</v>
      </c>
      <c r="U8" s="108">
        <v>0.18762735569964401</v>
      </c>
      <c r="V8" s="108">
        <v>0.19305991827993157</v>
      </c>
      <c r="W8" s="117">
        <v>0.1842521667908438</v>
      </c>
      <c r="X8" s="108">
        <v>0.18225480688920243</v>
      </c>
      <c r="Y8" s="73"/>
      <c r="Z8" s="117">
        <v>0.15231258662735814</v>
      </c>
      <c r="AA8" s="117">
        <v>0.16451666144772559</v>
      </c>
      <c r="AB8" s="117">
        <v>0.16183938553895827</v>
      </c>
      <c r="AC8" s="117">
        <v>0.1421533874319679</v>
      </c>
      <c r="AD8" s="117">
        <v>0.155</v>
      </c>
      <c r="AE8" s="118"/>
      <c r="AF8" s="117">
        <v>0.14276405077666385</v>
      </c>
      <c r="AG8" s="117">
        <v>0.18176890696547657</v>
      </c>
      <c r="AH8" s="117">
        <v>0.19640421788834247</v>
      </c>
      <c r="AI8" s="117">
        <v>0.2001217078055316</v>
      </c>
      <c r="AJ8" s="117">
        <v>0.18110000000000001</v>
      </c>
      <c r="AL8" s="117">
        <v>0.1837723263165123</v>
      </c>
      <c r="AM8" s="117">
        <v>0.18321272073756142</v>
      </c>
      <c r="AN8" s="117">
        <v>0.18032030248203199</v>
      </c>
      <c r="AO8" s="117">
        <v>0.17156715572577894</v>
      </c>
      <c r="AP8" s="117">
        <v>0.17949999999999999</v>
      </c>
      <c r="AR8" s="117">
        <v>0.1481670258610979</v>
      </c>
      <c r="AS8" s="117">
        <v>0.15108042766638671</v>
      </c>
      <c r="AT8" s="117">
        <v>0.15606415182511474</v>
      </c>
      <c r="AU8" s="117">
        <v>0.14727821694198984</v>
      </c>
      <c r="AV8" s="117">
        <v>0.15079999999999999</v>
      </c>
      <c r="AW8" s="338"/>
      <c r="AX8" s="117">
        <v>0.1016</v>
      </c>
      <c r="AY8" s="117">
        <v>8.3299999999999999E-2</v>
      </c>
      <c r="AZ8" s="117">
        <v>8.7499999999999994E-2</v>
      </c>
      <c r="BA8" s="117">
        <v>0.10929999999999999</v>
      </c>
      <c r="BB8" s="117">
        <v>9.5500000000000002E-2</v>
      </c>
      <c r="BC8" s="209"/>
      <c r="BD8" s="117">
        <v>0.1203</v>
      </c>
      <c r="BE8" s="117">
        <v>0.13139999999999999</v>
      </c>
      <c r="BF8" s="117">
        <v>0.1358</v>
      </c>
      <c r="BG8" s="117">
        <v>0.1399</v>
      </c>
      <c r="BH8" s="117">
        <v>0.13188634580128139</v>
      </c>
      <c r="BJ8" s="117">
        <v>0.14491365960213928</v>
      </c>
    </row>
    <row r="9" spans="1:66" x14ac:dyDescent="0.35">
      <c r="A9" s="51" t="s">
        <v>14</v>
      </c>
      <c r="B9" s="37">
        <v>27.098056599707565</v>
      </c>
      <c r="C9" s="13">
        <v>30.051952527481024</v>
      </c>
      <c r="D9" s="13">
        <v>26.148069722387923</v>
      </c>
      <c r="E9" s="37">
        <v>32.201639587025795</v>
      </c>
      <c r="F9" s="173">
        <v>115.49971843660231</v>
      </c>
      <c r="G9" s="13"/>
      <c r="H9" s="37">
        <v>30.075702532264593</v>
      </c>
      <c r="I9" s="13">
        <v>36.633258353735201</v>
      </c>
      <c r="J9" s="13">
        <v>36.597957228240382</v>
      </c>
      <c r="K9" s="37">
        <v>42.811278661861316</v>
      </c>
      <c r="L9" s="173">
        <v>146.11819677610148</v>
      </c>
      <c r="M9" s="173"/>
      <c r="N9" s="212">
        <v>38.295025421613929</v>
      </c>
      <c r="O9" s="173">
        <v>41.078019695280162</v>
      </c>
      <c r="P9" s="173">
        <v>42.664789039058022</v>
      </c>
      <c r="Q9" s="212">
        <v>46.136014997096808</v>
      </c>
      <c r="R9" s="173">
        <v>168.17384915304893</v>
      </c>
      <c r="S9" s="189"/>
      <c r="T9" s="212">
        <v>41.500951932165428</v>
      </c>
      <c r="U9" s="173">
        <v>41.597610458877838</v>
      </c>
      <c r="V9" s="173">
        <v>39.80315725526917</v>
      </c>
      <c r="W9" s="212">
        <v>38.460917809094504</v>
      </c>
      <c r="X9" s="173">
        <v>161.36263745540694</v>
      </c>
      <c r="Y9" s="173"/>
      <c r="Z9" s="212">
        <v>46.307625119312007</v>
      </c>
      <c r="AA9" s="212">
        <v>48.502994812992668</v>
      </c>
      <c r="AB9" s="212">
        <v>53.933467696320172</v>
      </c>
      <c r="AC9" s="212">
        <v>54.529587476217344</v>
      </c>
      <c r="AD9" s="212">
        <v>203.27</v>
      </c>
      <c r="AE9" s="212"/>
      <c r="AF9" s="212">
        <v>50.813247796992698</v>
      </c>
      <c r="AG9" s="212">
        <v>50.187537628830718</v>
      </c>
      <c r="AH9" s="212">
        <v>48.60329010852935</v>
      </c>
      <c r="AI9" s="212">
        <v>47.058922753335054</v>
      </c>
      <c r="AJ9" s="212">
        <v>196.66</v>
      </c>
      <c r="AL9" s="212">
        <v>44.93648009079407</v>
      </c>
      <c r="AM9" s="212">
        <v>46.405671373250065</v>
      </c>
      <c r="AN9" s="212">
        <v>48.433246949497097</v>
      </c>
      <c r="AO9" s="212">
        <v>64.268479826543029</v>
      </c>
      <c r="AP9" s="212">
        <v>204.04</v>
      </c>
      <c r="AR9" s="212">
        <v>61.370802164101143</v>
      </c>
      <c r="AS9" s="212">
        <v>61.42857739640899</v>
      </c>
      <c r="AT9" s="212">
        <v>60.51124990613755</v>
      </c>
      <c r="AU9" s="212">
        <v>59.616470492705687</v>
      </c>
      <c r="AV9" s="212">
        <v>242.93</v>
      </c>
      <c r="AW9" s="338"/>
      <c r="AX9" s="212">
        <v>54.32</v>
      </c>
      <c r="AY9" s="212">
        <v>56.32</v>
      </c>
      <c r="AZ9" s="212">
        <v>53.23</v>
      </c>
      <c r="BA9" s="212">
        <v>55.507812508097338</v>
      </c>
      <c r="BB9" s="212">
        <v>219.39</v>
      </c>
      <c r="BC9" s="209"/>
      <c r="BD9" s="212">
        <v>55.4</v>
      </c>
      <c r="BE9" s="212">
        <v>56.06</v>
      </c>
      <c r="BF9" s="212">
        <v>54.16</v>
      </c>
      <c r="BG9" s="212">
        <v>53.39</v>
      </c>
      <c r="BH9" s="212">
        <v>219.02605907107869</v>
      </c>
      <c r="BJ9" s="212">
        <v>53.698550268524244</v>
      </c>
    </row>
    <row r="10" spans="1:66" x14ac:dyDescent="0.35">
      <c r="A10" s="146" t="s">
        <v>15</v>
      </c>
      <c r="B10" s="35">
        <v>115.09297735247172</v>
      </c>
      <c r="C10" s="27">
        <v>135.48597064921194</v>
      </c>
      <c r="D10" s="27">
        <v>144.60503122596225</v>
      </c>
      <c r="E10" s="35">
        <v>138.97799241985476</v>
      </c>
      <c r="F10" s="160">
        <v>534.16197164750088</v>
      </c>
      <c r="G10" s="11"/>
      <c r="H10" s="35">
        <v>123.29831868864386</v>
      </c>
      <c r="I10" s="27">
        <v>123.67996437481064</v>
      </c>
      <c r="J10" s="27">
        <v>138.39798170646139</v>
      </c>
      <c r="K10" s="35">
        <v>93.84570612966354</v>
      </c>
      <c r="L10" s="160">
        <v>479.22197089957967</v>
      </c>
      <c r="M10" s="175"/>
      <c r="N10" s="216">
        <v>106.49944000029265</v>
      </c>
      <c r="O10" s="160">
        <v>129.93343703305584</v>
      </c>
      <c r="P10" s="160">
        <v>153.22603049624672</v>
      </c>
      <c r="Q10" s="216">
        <v>171.06404844753195</v>
      </c>
      <c r="R10" s="160">
        <v>560.7157559771274</v>
      </c>
      <c r="S10" s="210"/>
      <c r="T10" s="216">
        <v>158.06806541550984</v>
      </c>
      <c r="U10" s="160">
        <v>185.26291805308898</v>
      </c>
      <c r="V10" s="160">
        <v>204.85869785865714</v>
      </c>
      <c r="W10" s="216">
        <v>196.3493815010558</v>
      </c>
      <c r="X10" s="160">
        <v>744.53906282831224</v>
      </c>
      <c r="Y10" s="175"/>
      <c r="Z10" s="216">
        <v>143.6442704753172</v>
      </c>
      <c r="AA10" s="216">
        <v>163.26559470229557</v>
      </c>
      <c r="AB10" s="216">
        <v>165.03256564697199</v>
      </c>
      <c r="AC10" s="216">
        <v>128.20099773467592</v>
      </c>
      <c r="AD10" s="216">
        <v>600.14</v>
      </c>
      <c r="AE10" s="209"/>
      <c r="AF10" s="216">
        <v>121.56973544040355</v>
      </c>
      <c r="AG10" s="216">
        <v>179.81909084039208</v>
      </c>
      <c r="AH10" s="216">
        <v>208.55205270551576</v>
      </c>
      <c r="AI10" s="216">
        <v>219.01602219794842</v>
      </c>
      <c r="AJ10" s="216">
        <v>728.96</v>
      </c>
      <c r="AL10" s="216">
        <v>209.33067273982317</v>
      </c>
      <c r="AM10" s="216">
        <v>223.3894210499567</v>
      </c>
      <c r="AN10" s="216">
        <v>228.08345242563331</v>
      </c>
      <c r="AO10" s="216">
        <v>211.47396483363895</v>
      </c>
      <c r="AP10" s="216">
        <v>872.28</v>
      </c>
      <c r="AR10" s="216">
        <v>177.23961140661922</v>
      </c>
      <c r="AS10" s="216">
        <v>184.09624116774427</v>
      </c>
      <c r="AT10" s="216">
        <v>199.6827866395177</v>
      </c>
      <c r="AU10" s="216">
        <v>185.82310683099007</v>
      </c>
      <c r="AV10" s="216">
        <v>746.84</v>
      </c>
      <c r="AW10" s="338"/>
      <c r="AX10" s="216">
        <v>108.33</v>
      </c>
      <c r="AY10" s="216">
        <v>73.06</v>
      </c>
      <c r="AZ10" s="216">
        <v>84.42</v>
      </c>
      <c r="BA10" s="216">
        <v>113.69155167746848</v>
      </c>
      <c r="BB10" s="216">
        <v>379.5</v>
      </c>
      <c r="BC10" s="209"/>
      <c r="BD10" s="216">
        <v>132.13999999999999</v>
      </c>
      <c r="BE10" s="216">
        <v>152.76</v>
      </c>
      <c r="BF10" s="216">
        <v>158.81</v>
      </c>
      <c r="BG10" s="216">
        <v>163.30000000000001</v>
      </c>
      <c r="BH10" s="216">
        <v>607.10848904041859</v>
      </c>
      <c r="BJ10" s="216">
        <v>172.06732912259881</v>
      </c>
    </row>
    <row r="11" spans="1:66" x14ac:dyDescent="0.35">
      <c r="A11" s="145" t="s">
        <v>16</v>
      </c>
      <c r="B11" s="118">
        <v>0.11635860887347052</v>
      </c>
      <c r="C11" s="73">
        <v>0.13500741790403098</v>
      </c>
      <c r="D11" s="73">
        <v>0.14250821219587981</v>
      </c>
      <c r="E11" s="118">
        <v>0.13590845885116051</v>
      </c>
      <c r="F11" s="73">
        <v>0.1333016419174359</v>
      </c>
      <c r="G11" s="73"/>
      <c r="H11" s="118">
        <v>0.11953699599901835</v>
      </c>
      <c r="I11" s="73">
        <v>0.11533230521757665</v>
      </c>
      <c r="J11" s="73">
        <v>0.12400227368343192</v>
      </c>
      <c r="K11" s="118">
        <v>8.1964485985291546E-2</v>
      </c>
      <c r="L11" s="73">
        <v>0.11013831161979695</v>
      </c>
      <c r="M11" s="73"/>
      <c r="N11" s="118">
        <v>9.3572858030911671E-2</v>
      </c>
      <c r="O11" s="73">
        <v>0.11019116168325607</v>
      </c>
      <c r="P11" s="73">
        <v>0.12572511153911503</v>
      </c>
      <c r="Q11" s="118">
        <v>0.13747414598369539</v>
      </c>
      <c r="R11" s="73">
        <v>0.11753160200998876</v>
      </c>
      <c r="S11" s="210"/>
      <c r="T11" s="118">
        <v>0.13013420497921391</v>
      </c>
      <c r="U11" s="73">
        <v>0.153080326906259</v>
      </c>
      <c r="V11" s="73">
        <v>0.1614890081327652</v>
      </c>
      <c r="W11" s="118">
        <v>0.15390865808687396</v>
      </c>
      <c r="X11" s="73">
        <v>0.14979089130171988</v>
      </c>
      <c r="Y11" s="73"/>
      <c r="Z11" s="118">
        <v>0.11518090052118451</v>
      </c>
      <c r="AA11" s="118">
        <v>0.12783614048324216</v>
      </c>
      <c r="AB11" s="118">
        <v>0.12197676785947011</v>
      </c>
      <c r="AC11" s="118">
        <v>0.10003106850734682</v>
      </c>
      <c r="AD11" s="118">
        <v>0.11581</v>
      </c>
      <c r="AE11" s="118"/>
      <c r="AF11" s="118">
        <v>0.10068156123866322</v>
      </c>
      <c r="AG11" s="118">
        <v>0.1421068593158282</v>
      </c>
      <c r="AH11" s="118">
        <v>0.15936420980971139</v>
      </c>
      <c r="AI11" s="118">
        <v>0.16472749964132327</v>
      </c>
      <c r="AJ11" s="118">
        <v>0.1416</v>
      </c>
      <c r="AL11" s="118">
        <v>0.15179435426692525</v>
      </c>
      <c r="AM11" s="118">
        <v>0.1516995110880334</v>
      </c>
      <c r="AN11" s="118">
        <v>0.14843632307009721</v>
      </c>
      <c r="AO11" s="118">
        <v>0.13150256684191083</v>
      </c>
      <c r="AP11" s="118">
        <v>0.14549999999999999</v>
      </c>
      <c r="AR11" s="118">
        <v>0.10957274197047542</v>
      </c>
      <c r="AS11" s="118">
        <v>0.11438140208944356</v>
      </c>
      <c r="AT11" s="118">
        <v>0.11979281412352095</v>
      </c>
      <c r="AU11" s="118">
        <v>0.11162910947054347</v>
      </c>
      <c r="AV11" s="118">
        <v>0.114</v>
      </c>
      <c r="AW11" s="338"/>
      <c r="AX11" s="118">
        <v>6.7599999999999993E-2</v>
      </c>
      <c r="AY11" s="118">
        <v>4.7100000000000003E-2</v>
      </c>
      <c r="AZ11" s="118">
        <v>5.3600000000000002E-2</v>
      </c>
      <c r="BA11" s="118">
        <v>7.3535040551715808E-2</v>
      </c>
      <c r="BB11" s="118">
        <v>6.0499999999999998E-2</v>
      </c>
      <c r="BC11" s="209"/>
      <c r="BD11" s="118">
        <v>8.4900000000000003E-2</v>
      </c>
      <c r="BE11" s="118">
        <v>9.6199999999999994E-2</v>
      </c>
      <c r="BF11" s="118">
        <v>0.1016</v>
      </c>
      <c r="BG11" s="118">
        <v>0.10539999999999999</v>
      </c>
      <c r="BH11" s="118">
        <v>9.7220435427271032E-2</v>
      </c>
      <c r="BJ11" s="118">
        <v>0.11058856882456064</v>
      </c>
    </row>
    <row r="12" spans="1:66" x14ac:dyDescent="0.35">
      <c r="A12" s="110" t="s">
        <v>17</v>
      </c>
      <c r="B12" s="117"/>
      <c r="C12" s="108"/>
      <c r="D12" s="108"/>
      <c r="E12" s="117"/>
      <c r="F12" s="108"/>
      <c r="G12" s="73"/>
      <c r="H12" s="117"/>
      <c r="I12" s="108"/>
      <c r="J12" s="108"/>
      <c r="K12" s="117"/>
      <c r="L12" s="108"/>
      <c r="M12" s="73"/>
      <c r="N12" s="117"/>
      <c r="O12" s="108"/>
      <c r="P12" s="108"/>
      <c r="Q12" s="117"/>
      <c r="R12" s="108"/>
      <c r="S12" s="189"/>
      <c r="T12" s="117"/>
      <c r="U12" s="108"/>
      <c r="V12" s="108"/>
      <c r="W12" s="117"/>
      <c r="X12" s="108"/>
      <c r="Y12" s="73"/>
      <c r="Z12" s="117"/>
      <c r="AA12" s="117"/>
      <c r="AB12" s="117"/>
      <c r="AC12" s="119">
        <v>28.762232213700077</v>
      </c>
      <c r="AD12" s="119">
        <v>28.76</v>
      </c>
      <c r="AE12" s="120"/>
      <c r="AF12" s="117">
        <v>0</v>
      </c>
      <c r="AG12" s="117"/>
      <c r="AH12" s="117"/>
      <c r="AI12" s="216">
        <v>6.9347558473533031</v>
      </c>
      <c r="AJ12" s="216">
        <v>6.93</v>
      </c>
      <c r="AL12" s="216">
        <v>0</v>
      </c>
      <c r="AM12" s="216">
        <v>0</v>
      </c>
      <c r="AN12" s="216">
        <v>0</v>
      </c>
      <c r="AO12" s="216">
        <v>0</v>
      </c>
      <c r="AP12" s="216">
        <v>0</v>
      </c>
      <c r="AR12" s="216">
        <v>0</v>
      </c>
      <c r="AS12" s="216">
        <v>2.9995697338496528</v>
      </c>
      <c r="AT12" s="216">
        <v>0</v>
      </c>
      <c r="AU12" s="216">
        <v>25.873189728611415</v>
      </c>
      <c r="AV12" s="216">
        <v>28.87</v>
      </c>
      <c r="AW12" s="338"/>
      <c r="AX12" s="216">
        <v>0</v>
      </c>
      <c r="AY12" s="216">
        <v>18.010000000000002</v>
      </c>
      <c r="AZ12" s="216">
        <v>0</v>
      </c>
      <c r="BA12" s="216">
        <v>37.012169534200588</v>
      </c>
      <c r="BB12" s="216">
        <v>55.02</v>
      </c>
      <c r="BC12" s="209"/>
      <c r="BD12" s="216">
        <v>0</v>
      </c>
      <c r="BE12" s="216">
        <v>0</v>
      </c>
      <c r="BF12" s="216">
        <v>0</v>
      </c>
      <c r="BG12" s="216">
        <v>3.19</v>
      </c>
      <c r="BH12" s="216">
        <v>3.1939994949935628</v>
      </c>
      <c r="BJ12" s="216">
        <v>0</v>
      </c>
    </row>
    <row r="13" spans="1:66" x14ac:dyDescent="0.35">
      <c r="A13" s="145" t="s">
        <v>18</v>
      </c>
      <c r="B13" s="36">
        <v>19.558747170032532</v>
      </c>
      <c r="C13" s="11">
        <v>14.948710207067247</v>
      </c>
      <c r="D13" s="11">
        <v>9.3682629640962638</v>
      </c>
      <c r="E13" s="36">
        <v>23.013498247635845</v>
      </c>
      <c r="F13" s="175">
        <v>66.889218588831881</v>
      </c>
      <c r="G13" s="11"/>
      <c r="H13" s="36">
        <v>36.084118078179436</v>
      </c>
      <c r="I13" s="11">
        <v>20.696494256999461</v>
      </c>
      <c r="J13" s="11">
        <v>22.935173867631555</v>
      </c>
      <c r="K13" s="36">
        <v>35.629563481897989</v>
      </c>
      <c r="L13" s="175">
        <v>115.34534968470844</v>
      </c>
      <c r="M13" s="175"/>
      <c r="N13" s="209">
        <v>63.797500139166601</v>
      </c>
      <c r="O13" s="175">
        <v>49.805425326558975</v>
      </c>
      <c r="P13" s="175">
        <v>36.224946157737101</v>
      </c>
      <c r="Q13" s="209">
        <v>69.693140172989814</v>
      </c>
      <c r="R13" s="175">
        <v>219.52101179645248</v>
      </c>
      <c r="S13" s="210"/>
      <c r="T13" s="209">
        <v>16.42033388033402</v>
      </c>
      <c r="U13" s="175">
        <v>25.121190223480852</v>
      </c>
      <c r="V13" s="175">
        <v>11.099524770864424</v>
      </c>
      <c r="W13" s="209">
        <v>23.570498157270762</v>
      </c>
      <c r="X13" s="175">
        <v>76.211547031950062</v>
      </c>
      <c r="Y13" s="175"/>
      <c r="Z13" s="209">
        <v>49.24810820347394</v>
      </c>
      <c r="AA13" s="209">
        <v>30.850706681605111</v>
      </c>
      <c r="AB13" s="209">
        <v>49.081993230049136</v>
      </c>
      <c r="AC13" s="209">
        <v>38.255893305089941</v>
      </c>
      <c r="AD13" s="209">
        <v>167.44</v>
      </c>
      <c r="AE13" s="209"/>
      <c r="AF13" s="209">
        <v>55.075059487725952</v>
      </c>
      <c r="AG13" s="209">
        <v>15.651618887579675</v>
      </c>
      <c r="AH13" s="209">
        <v>29.880264476448033</v>
      </c>
      <c r="AI13" s="209">
        <v>4.4319018561913763</v>
      </c>
      <c r="AJ13" s="209">
        <v>105.04</v>
      </c>
      <c r="AL13" s="209">
        <v>38.830402867225217</v>
      </c>
      <c r="AM13" s="209">
        <v>38.071339803694968</v>
      </c>
      <c r="AN13" s="209">
        <v>29.874526614581669</v>
      </c>
      <c r="AO13" s="209">
        <v>42.275907921803594</v>
      </c>
      <c r="AP13" s="209">
        <v>149.05000000000001</v>
      </c>
      <c r="AR13" s="209">
        <v>15.683539031009293</v>
      </c>
      <c r="AS13" s="209">
        <v>36.228428234358063</v>
      </c>
      <c r="AT13" s="209">
        <v>29.940331352576418</v>
      </c>
      <c r="AU13" s="209">
        <v>37.171436113738302</v>
      </c>
      <c r="AV13" s="209">
        <v>119.02</v>
      </c>
      <c r="AW13" s="338"/>
      <c r="AX13" s="209">
        <v>23.34</v>
      </c>
      <c r="AY13" s="209">
        <v>31.88</v>
      </c>
      <c r="AZ13" s="209">
        <v>10.5</v>
      </c>
      <c r="BA13" s="209">
        <v>44.74219598198097</v>
      </c>
      <c r="BB13" s="209">
        <v>110.47</v>
      </c>
      <c r="BC13" s="209"/>
      <c r="BD13" s="209">
        <v>17.34</v>
      </c>
      <c r="BE13" s="209">
        <v>62.23</v>
      </c>
      <c r="BF13" s="209">
        <v>1.91</v>
      </c>
      <c r="BG13" s="209">
        <v>19.899999999999999</v>
      </c>
      <c r="BH13" s="209">
        <v>101.384850604926</v>
      </c>
      <c r="BJ13" s="209">
        <v>25.556759927890884</v>
      </c>
    </row>
    <row r="14" spans="1:66" x14ac:dyDescent="0.35">
      <c r="A14" s="110" t="s">
        <v>19</v>
      </c>
      <c r="B14" s="39">
        <v>12.550502177859556</v>
      </c>
      <c r="C14" s="24">
        <v>-3.1267697476194658</v>
      </c>
      <c r="D14" s="24">
        <v>-1.9895915039389838</v>
      </c>
      <c r="E14" s="39">
        <v>7.7557748531514701</v>
      </c>
      <c r="F14" s="202">
        <v>15.189915779452576</v>
      </c>
      <c r="G14" s="13"/>
      <c r="H14" s="39">
        <v>6.6857784419963737</v>
      </c>
      <c r="I14" s="24">
        <v>13.138035306705305</v>
      </c>
      <c r="J14" s="24">
        <v>13.359427191574373</v>
      </c>
      <c r="K14" s="39">
        <v>24.13652781576069</v>
      </c>
      <c r="L14" s="202">
        <v>57.319768756036737</v>
      </c>
      <c r="M14" s="173"/>
      <c r="N14" s="211">
        <v>42.384908737781899</v>
      </c>
      <c r="O14" s="202">
        <v>35.048637031593714</v>
      </c>
      <c r="P14" s="202">
        <v>15.8355656955315</v>
      </c>
      <c r="Q14" s="211">
        <v>27.09896487158451</v>
      </c>
      <c r="R14" s="202">
        <v>120.36807633649163</v>
      </c>
      <c r="S14" s="189"/>
      <c r="T14" s="211">
        <v>2.2717674396176357</v>
      </c>
      <c r="U14" s="202">
        <v>7.4282900452197635</v>
      </c>
      <c r="V14" s="202">
        <v>-11.248964783837604</v>
      </c>
      <c r="W14" s="211">
        <v>3.434028032600402</v>
      </c>
      <c r="X14" s="202">
        <v>1.8851207336001981</v>
      </c>
      <c r="Y14" s="173"/>
      <c r="Z14" s="211">
        <v>14.667831745295913</v>
      </c>
      <c r="AA14" s="211">
        <v>7.0507656998210946</v>
      </c>
      <c r="AB14" s="211">
        <v>20.130234173598076</v>
      </c>
      <c r="AC14" s="211">
        <v>0.89879121413313057</v>
      </c>
      <c r="AD14" s="211">
        <v>42.75</v>
      </c>
      <c r="AE14" s="212"/>
      <c r="AF14" s="211">
        <v>11.327422258733087</v>
      </c>
      <c r="AG14" s="211">
        <v>-4.973467886441659</v>
      </c>
      <c r="AH14" s="211">
        <v>14.895095144667833</v>
      </c>
      <c r="AI14" s="211">
        <v>-8.6096484795804464</v>
      </c>
      <c r="AJ14" s="211">
        <v>12.64</v>
      </c>
      <c r="AL14" s="211">
        <v>14.483668967861519</v>
      </c>
      <c r="AM14" s="211">
        <v>16.316779138869869</v>
      </c>
      <c r="AN14" s="211">
        <v>16.887775778158471</v>
      </c>
      <c r="AO14" s="211">
        <v>27.849178521580154</v>
      </c>
      <c r="AP14" s="211">
        <v>75.540000000000006</v>
      </c>
      <c r="AR14" s="211">
        <v>6.8960955399300419</v>
      </c>
      <c r="AS14" s="211">
        <v>15.822945307704142</v>
      </c>
      <c r="AT14" s="211">
        <v>15.115475292970245</v>
      </c>
      <c r="AU14" s="211">
        <v>-0.80101139775950791</v>
      </c>
      <c r="AV14" s="211">
        <v>37.03</v>
      </c>
      <c r="AW14" s="338"/>
      <c r="AX14" s="211">
        <v>5.44</v>
      </c>
      <c r="AY14" s="211">
        <v>-0.35</v>
      </c>
      <c r="AZ14" s="211">
        <v>-5.23</v>
      </c>
      <c r="BA14" s="211">
        <v>-4.8679480716133341</v>
      </c>
      <c r="BB14" s="211">
        <v>-5.01</v>
      </c>
      <c r="BC14" s="209"/>
      <c r="BD14" s="211">
        <v>-0.78</v>
      </c>
      <c r="BE14" s="211">
        <v>-12.09</v>
      </c>
      <c r="BF14" s="211">
        <v>-10.82</v>
      </c>
      <c r="BG14" s="211">
        <v>-4.4530000000000003</v>
      </c>
      <c r="BH14" s="211">
        <v>-28.150613233724236</v>
      </c>
      <c r="BJ14" s="211">
        <v>3.4649680841343002</v>
      </c>
    </row>
    <row r="15" spans="1:66" x14ac:dyDescent="0.35">
      <c r="A15" s="51" t="s">
        <v>20</v>
      </c>
      <c r="B15" s="37">
        <v>7.0082449921729779</v>
      </c>
      <c r="C15" s="13">
        <v>18.075479954686713</v>
      </c>
      <c r="D15" s="13">
        <v>11.357854468035248</v>
      </c>
      <c r="E15" s="37">
        <v>15.257723394484373</v>
      </c>
      <c r="F15" s="173">
        <v>51.699302809379311</v>
      </c>
      <c r="G15" s="13"/>
      <c r="H15" s="37">
        <v>29.39833963618306</v>
      </c>
      <c r="I15" s="13">
        <v>7.558458950294157</v>
      </c>
      <c r="J15" s="13">
        <v>9.5757466760571841</v>
      </c>
      <c r="K15" s="37">
        <v>11.493035666137299</v>
      </c>
      <c r="L15" s="173">
        <v>58.025580928671701</v>
      </c>
      <c r="M15" s="173"/>
      <c r="N15" s="212">
        <v>21.412591401384699</v>
      </c>
      <c r="O15" s="173">
        <v>14.75678829496526</v>
      </c>
      <c r="P15" s="173">
        <v>20.389380462205601</v>
      </c>
      <c r="Q15" s="212">
        <v>42.594175301405301</v>
      </c>
      <c r="R15" s="173">
        <v>99.152935459960858</v>
      </c>
      <c r="S15" s="189"/>
      <c r="T15" s="212">
        <v>14.148566440716383</v>
      </c>
      <c r="U15" s="173">
        <v>17.692900178261088</v>
      </c>
      <c r="V15" s="173">
        <v>22.348489554702027</v>
      </c>
      <c r="W15" s="212">
        <v>20.13647012467036</v>
      </c>
      <c r="X15" s="173">
        <v>74.326426298349858</v>
      </c>
      <c r="Y15" s="173"/>
      <c r="Z15" s="212">
        <v>34.580276458178027</v>
      </c>
      <c r="AA15" s="212">
        <v>23.799940981784015</v>
      </c>
      <c r="AB15" s="212">
        <v>28.95175905645106</v>
      </c>
      <c r="AC15" s="212">
        <v>37.357102090956808</v>
      </c>
      <c r="AD15" s="212">
        <v>124.69</v>
      </c>
      <c r="AE15" s="212"/>
      <c r="AF15" s="212">
        <v>43.747637228992865</v>
      </c>
      <c r="AG15" s="212">
        <v>20.625086774021334</v>
      </c>
      <c r="AH15" s="212">
        <v>14.985169331780201</v>
      </c>
      <c r="AI15" s="212">
        <v>13.041550335771822</v>
      </c>
      <c r="AJ15" s="212">
        <v>92.4</v>
      </c>
      <c r="AL15" s="212">
        <v>24.346733899363695</v>
      </c>
      <c r="AM15" s="212">
        <v>21.754560664825096</v>
      </c>
      <c r="AN15" s="212">
        <v>12.9867508364232</v>
      </c>
      <c r="AO15" s="212">
        <v>14.426729400223442</v>
      </c>
      <c r="AP15" s="212">
        <v>73.510000000000005</v>
      </c>
      <c r="AR15" s="212">
        <v>8.7874434910792516</v>
      </c>
      <c r="AS15" s="212">
        <v>20.405482926653924</v>
      </c>
      <c r="AT15" s="212">
        <v>14.824856059606173</v>
      </c>
      <c r="AU15" s="212">
        <v>37.972447511497805</v>
      </c>
      <c r="AV15" s="212">
        <v>81.99</v>
      </c>
      <c r="AW15" s="338"/>
      <c r="AX15" s="212">
        <v>17.899999999999999</v>
      </c>
      <c r="AY15" s="212">
        <v>32.229999999999997</v>
      </c>
      <c r="AZ15" s="212">
        <v>15.73</v>
      </c>
      <c r="BA15" s="212">
        <v>49.610144053594297</v>
      </c>
      <c r="BB15" s="212">
        <v>115.47</v>
      </c>
      <c r="BC15" s="209"/>
      <c r="BD15" s="212">
        <v>18.13</v>
      </c>
      <c r="BE15" s="212">
        <v>74.319999999999993</v>
      </c>
      <c r="BF15" s="212">
        <v>12.74</v>
      </c>
      <c r="BG15" s="212">
        <v>24.35</v>
      </c>
      <c r="BH15" s="212">
        <v>129.53546383865023</v>
      </c>
      <c r="BJ15" s="212">
        <v>22.091791843756585</v>
      </c>
    </row>
    <row r="16" spans="1:66" x14ac:dyDescent="0.35">
      <c r="A16" s="146" t="s">
        <v>21</v>
      </c>
      <c r="B16" s="35">
        <v>3.3734056082446617</v>
      </c>
      <c r="C16" s="27">
        <v>2.6747516622616003</v>
      </c>
      <c r="D16" s="27">
        <v>3.7274914545586877</v>
      </c>
      <c r="E16" s="35">
        <v>4.9563367336049513</v>
      </c>
      <c r="F16" s="160">
        <v>14.731985458669902</v>
      </c>
      <c r="G16" s="11"/>
      <c r="H16" s="35">
        <v>4.0834783616963515</v>
      </c>
      <c r="I16" s="27">
        <v>5.1647311973384138</v>
      </c>
      <c r="J16" s="27">
        <v>5.1472561925369629</v>
      </c>
      <c r="K16" s="35">
        <v>4.7778575179338123</v>
      </c>
      <c r="L16" s="160">
        <v>19.173323269505541</v>
      </c>
      <c r="M16" s="175"/>
      <c r="N16" s="216">
        <v>5.7355344742436332</v>
      </c>
      <c r="O16" s="160">
        <v>5.9756304604303576</v>
      </c>
      <c r="P16" s="160">
        <v>5.2987218444641186</v>
      </c>
      <c r="Q16" s="216">
        <v>8.1325859454954017</v>
      </c>
      <c r="R16" s="160">
        <v>25.142472724633514</v>
      </c>
      <c r="S16" s="210"/>
      <c r="T16" s="216">
        <v>4.5605098780401701</v>
      </c>
      <c r="U16" s="160">
        <v>5.4912730527134581</v>
      </c>
      <c r="V16" s="160">
        <v>4.9743246603531635</v>
      </c>
      <c r="W16" s="216">
        <v>3.9970233564636315</v>
      </c>
      <c r="X16" s="160">
        <v>19.023130947570422</v>
      </c>
      <c r="Y16" s="175"/>
      <c r="Z16" s="216">
        <v>6.54495422854525</v>
      </c>
      <c r="AA16" s="216">
        <v>5.4444078976990902</v>
      </c>
      <c r="AB16" s="216">
        <v>7.7055918231540392</v>
      </c>
      <c r="AC16" s="216">
        <v>7.2296747100823762</v>
      </c>
      <c r="AD16" s="216">
        <v>26.92</v>
      </c>
      <c r="AE16" s="209"/>
      <c r="AF16" s="216">
        <v>6.6589625650385642</v>
      </c>
      <c r="AG16" s="216">
        <v>5.3822134623540556</v>
      </c>
      <c r="AH16" s="216">
        <v>5.7060536153343575</v>
      </c>
      <c r="AI16" s="216">
        <v>5.7004340355131644</v>
      </c>
      <c r="AJ16" s="216">
        <v>23.45</v>
      </c>
      <c r="AL16" s="216">
        <v>5.162826796826673</v>
      </c>
      <c r="AM16" s="216">
        <v>4.7872142976515075</v>
      </c>
      <c r="AN16" s="216">
        <v>4.5453080475875494</v>
      </c>
      <c r="AO16" s="216">
        <v>7.3098852746186473</v>
      </c>
      <c r="AP16" s="216">
        <v>21.81</v>
      </c>
      <c r="AR16" s="216">
        <v>5.1758845857196736</v>
      </c>
      <c r="AS16" s="216">
        <v>9.8338398454990177</v>
      </c>
      <c r="AT16" s="216">
        <v>13.69104987614778</v>
      </c>
      <c r="AU16" s="216">
        <v>11.349304790908658</v>
      </c>
      <c r="AV16" s="216">
        <v>40.049999999999997</v>
      </c>
      <c r="AW16" s="338"/>
      <c r="AX16" s="216">
        <v>14.57</v>
      </c>
      <c r="AY16" s="216">
        <v>11.78</v>
      </c>
      <c r="AZ16" s="216">
        <v>13.99</v>
      </c>
      <c r="BA16" s="216">
        <v>7.0470015148830933</v>
      </c>
      <c r="BB16" s="216">
        <v>47.38</v>
      </c>
      <c r="BC16" s="209"/>
      <c r="BD16" s="216">
        <v>8.57</v>
      </c>
      <c r="BE16" s="216">
        <v>10.62</v>
      </c>
      <c r="BF16" s="216">
        <v>8.9499999999999993</v>
      </c>
      <c r="BG16" s="216">
        <v>9.8879999999999999</v>
      </c>
      <c r="BH16" s="216">
        <v>38.033571291807625</v>
      </c>
      <c r="BJ16" s="216">
        <v>9.1180065576793581</v>
      </c>
    </row>
    <row r="17" spans="1:62" x14ac:dyDescent="0.35">
      <c r="A17" s="51" t="s">
        <v>22</v>
      </c>
      <c r="B17" s="37">
        <v>0.16871317676898626</v>
      </c>
      <c r="C17" s="13">
        <v>4.9568377070152547E-2</v>
      </c>
      <c r="D17" s="13">
        <v>-1.9021921376324323E-2</v>
      </c>
      <c r="E17" s="37">
        <v>0.18896642640744871</v>
      </c>
      <c r="F17" s="173">
        <v>0.38822605887026318</v>
      </c>
      <c r="G17" s="13"/>
      <c r="H17" s="37">
        <v>-0.33588761848341231</v>
      </c>
      <c r="I17" s="13">
        <v>-3.2643832717408373E-2</v>
      </c>
      <c r="J17" s="13">
        <v>1.1996232483646792E-2</v>
      </c>
      <c r="K17" s="37">
        <v>7.7988559937230799E-4</v>
      </c>
      <c r="L17" s="173">
        <v>-0.35575533311780161</v>
      </c>
      <c r="M17" s="173"/>
      <c r="N17" s="212">
        <v>3.5024469567910797E-3</v>
      </c>
      <c r="O17" s="173">
        <v>1.8563250898872452E-3</v>
      </c>
      <c r="P17" s="173">
        <v>2.0560356975105687E-3</v>
      </c>
      <c r="Q17" s="212">
        <v>3.3795151143164027E-3</v>
      </c>
      <c r="R17" s="173">
        <v>1.0794322858505297E-2</v>
      </c>
      <c r="S17" s="189"/>
      <c r="T17" s="212">
        <v>-1.7276591207828247</v>
      </c>
      <c r="U17" s="173">
        <v>-1.8280687176657238</v>
      </c>
      <c r="V17" s="173">
        <v>-1.8968319705924512</v>
      </c>
      <c r="W17" s="212">
        <v>-3.9240976664514382</v>
      </c>
      <c r="X17" s="173">
        <v>-9.3766574754924381</v>
      </c>
      <c r="Y17" s="173"/>
      <c r="Z17" s="212">
        <v>-1.1301072152999132</v>
      </c>
      <c r="AA17" s="212">
        <v>4.7923258145274136E-2</v>
      </c>
      <c r="AB17" s="212">
        <v>7.0044831327145479E-2</v>
      </c>
      <c r="AC17" s="212">
        <v>0.19309312919074753</v>
      </c>
      <c r="AD17" s="212">
        <v>-0.82</v>
      </c>
      <c r="AE17" s="212"/>
      <c r="AF17" s="212">
        <v>1.3243279035889285E-2</v>
      </c>
      <c r="AG17" s="212">
        <v>5.4222583706113596E-2</v>
      </c>
      <c r="AH17" s="212">
        <v>6.8427535240180651E-2</v>
      </c>
      <c r="AI17" s="212">
        <v>2.7356038845575161E-2</v>
      </c>
      <c r="AJ17" s="212">
        <v>0.16</v>
      </c>
      <c r="AL17" s="212">
        <v>-2.6907036189963675E-2</v>
      </c>
      <c r="AM17" s="212">
        <v>-0.10777313754546679</v>
      </c>
      <c r="AN17" s="212">
        <v>-9.4168292190758063E-2</v>
      </c>
      <c r="AO17" s="212">
        <v>0.59372629217930528</v>
      </c>
      <c r="AP17" s="212">
        <v>0.36</v>
      </c>
      <c r="AR17" s="212">
        <v>3.7987907182880115E-2</v>
      </c>
      <c r="AS17" s="212">
        <v>-1.8808777429467085</v>
      </c>
      <c r="AT17" s="212">
        <v>-1.0879419764279239</v>
      </c>
      <c r="AU17" s="212">
        <v>-0.60849458439819881</v>
      </c>
      <c r="AV17" s="212">
        <v>-3.54</v>
      </c>
      <c r="AW17" s="338"/>
      <c r="AX17" s="212">
        <v>0.95</v>
      </c>
      <c r="AY17" s="212">
        <v>-1.02</v>
      </c>
      <c r="AZ17" s="212">
        <v>0.57999999999999996</v>
      </c>
      <c r="BA17" s="212">
        <v>0.76809506673680128</v>
      </c>
      <c r="BB17" s="212">
        <v>1.27</v>
      </c>
      <c r="BC17" s="209"/>
      <c r="BD17" s="212">
        <v>0.31</v>
      </c>
      <c r="BE17" s="212">
        <v>7.0000000000000007E-2</v>
      </c>
      <c r="BF17" s="212">
        <v>0.77</v>
      </c>
      <c r="BG17" s="212">
        <v>-0.14000000000000001</v>
      </c>
      <c r="BH17" s="212">
        <v>1.013854518415694</v>
      </c>
      <c r="BJ17" s="212">
        <v>5.8302238805970158E-2</v>
      </c>
    </row>
    <row r="18" spans="1:62" x14ac:dyDescent="0.35">
      <c r="A18" s="146" t="s">
        <v>23</v>
      </c>
      <c r="B18" s="35">
        <v>131.44703209102857</v>
      </c>
      <c r="C18" s="27">
        <v>147.80949757108775</v>
      </c>
      <c r="D18" s="27">
        <v>150.22678081412352</v>
      </c>
      <c r="E18" s="35">
        <v>157.22412036029311</v>
      </c>
      <c r="F18" s="160">
        <v>586.70743083653315</v>
      </c>
      <c r="G18" s="11"/>
      <c r="H18" s="35">
        <v>154.96307078664353</v>
      </c>
      <c r="I18" s="27">
        <v>139.17908360175426</v>
      </c>
      <c r="J18" s="27">
        <v>156.19789561403965</v>
      </c>
      <c r="K18" s="35">
        <v>124.6981919792271</v>
      </c>
      <c r="L18" s="160">
        <v>575.03824198166478</v>
      </c>
      <c r="M18" s="175"/>
      <c r="N18" s="216">
        <v>164.56490811217242</v>
      </c>
      <c r="O18" s="160">
        <v>173.76508822427434</v>
      </c>
      <c r="P18" s="160">
        <v>184.1543108452172</v>
      </c>
      <c r="Q18" s="216">
        <v>232.62798219014067</v>
      </c>
      <c r="R18" s="160">
        <v>755.10508937180487</v>
      </c>
      <c r="S18" s="210"/>
      <c r="T18" s="216">
        <v>168.20023029702088</v>
      </c>
      <c r="U18" s="160">
        <v>203.06476650619064</v>
      </c>
      <c r="V18" s="160">
        <v>209.08706599857595</v>
      </c>
      <c r="W18" s="216">
        <v>211.99875863541149</v>
      </c>
      <c r="X18" s="160">
        <v>792.35082143719944</v>
      </c>
      <c r="Y18" s="175"/>
      <c r="Z18" s="216">
        <v>185.21731723494599</v>
      </c>
      <c r="AA18" s="216">
        <v>188.71981674434687</v>
      </c>
      <c r="AB18" s="216">
        <v>206.47901188519424</v>
      </c>
      <c r="AC18" s="216">
        <v>130.65807724517416</v>
      </c>
      <c r="AD18" s="216">
        <v>711.07</v>
      </c>
      <c r="AE18" s="209"/>
      <c r="AF18" s="216">
        <v>169.99907564212683</v>
      </c>
      <c r="AG18" s="216">
        <v>190.14271884932381</v>
      </c>
      <c r="AH18" s="216">
        <v>232.79469110186966</v>
      </c>
      <c r="AI18" s="216">
        <v>210.84009021011889</v>
      </c>
      <c r="AJ18" s="216">
        <v>803.78</v>
      </c>
      <c r="AL18" s="216">
        <v>242.97134177403177</v>
      </c>
      <c r="AM18" s="216">
        <v>256.56577341845468</v>
      </c>
      <c r="AN18" s="216">
        <v>253.31850270043668</v>
      </c>
      <c r="AO18" s="216">
        <v>247.03371377300323</v>
      </c>
      <c r="AP18" s="216">
        <v>999.89</v>
      </c>
      <c r="AR18" s="216">
        <v>187.78525375909172</v>
      </c>
      <c r="AS18" s="216">
        <v>205.61038207980693</v>
      </c>
      <c r="AT18" s="216">
        <v>214.84412613951844</v>
      </c>
      <c r="AU18" s="216">
        <v>185.1635538408101</v>
      </c>
      <c r="AV18" s="216">
        <v>793.4</v>
      </c>
      <c r="AW18" s="338"/>
      <c r="AX18" s="216">
        <v>118.05</v>
      </c>
      <c r="AY18" s="216">
        <v>74.14</v>
      </c>
      <c r="AZ18" s="216">
        <v>81.5</v>
      </c>
      <c r="BA18" s="216">
        <v>115.14267167710258</v>
      </c>
      <c r="BB18" s="216">
        <v>388.84</v>
      </c>
      <c r="BC18" s="209"/>
      <c r="BD18" s="216">
        <v>141.22999999999999</v>
      </c>
      <c r="BE18" s="216">
        <v>204.43</v>
      </c>
      <c r="BF18" s="216">
        <v>152.54</v>
      </c>
      <c r="BG18" s="216">
        <v>169.98826736699311</v>
      </c>
      <c r="BH18" s="216">
        <v>668.27962337695908</v>
      </c>
      <c r="BJ18" s="216">
        <v>188.56438473161629</v>
      </c>
    </row>
    <row r="19" spans="1:62" x14ac:dyDescent="0.35">
      <c r="A19" s="51" t="s">
        <v>24</v>
      </c>
      <c r="B19" s="37">
        <v>33.664353454662717</v>
      </c>
      <c r="C19" s="13">
        <v>30.935663644570614</v>
      </c>
      <c r="D19" s="13">
        <v>35.28861239839528</v>
      </c>
      <c r="E19" s="37">
        <v>26.763205855841477</v>
      </c>
      <c r="F19" s="173">
        <v>126.65183535347009</v>
      </c>
      <c r="G19" s="13"/>
      <c r="H19" s="37">
        <v>36.655447445081698</v>
      </c>
      <c r="I19" s="13">
        <v>46.397371950758298</v>
      </c>
      <c r="J19" s="13">
        <v>31.588817655455745</v>
      </c>
      <c r="K19" s="37">
        <v>35.251351912130403</v>
      </c>
      <c r="L19" s="173">
        <v>149.89298896342615</v>
      </c>
      <c r="M19" s="173"/>
      <c r="N19" s="212">
        <v>41.825606554154589</v>
      </c>
      <c r="O19" s="173">
        <v>44.036267919088552</v>
      </c>
      <c r="P19" s="173">
        <v>40.04195395691977</v>
      </c>
      <c r="Q19" s="212">
        <v>43.273627651165825</v>
      </c>
      <c r="R19" s="173">
        <v>169.17745608132873</v>
      </c>
      <c r="S19" s="189"/>
      <c r="T19" s="212">
        <v>36.120412731812436</v>
      </c>
      <c r="U19" s="173">
        <v>54.814386240482889</v>
      </c>
      <c r="V19" s="173">
        <v>37.402730769006816</v>
      </c>
      <c r="W19" s="212">
        <v>50.634557655103734</v>
      </c>
      <c r="X19" s="173">
        <v>178.97208739640587</v>
      </c>
      <c r="Y19" s="173"/>
      <c r="Z19" s="212">
        <v>47.981200191173102</v>
      </c>
      <c r="AA19" s="212">
        <v>31.947585373015102</v>
      </c>
      <c r="AB19" s="212">
        <v>50.850283603504778</v>
      </c>
      <c r="AC19" s="212">
        <v>32.386826307240618</v>
      </c>
      <c r="AD19" s="212">
        <v>163.16999999999999</v>
      </c>
      <c r="AE19" s="212"/>
      <c r="AF19" s="212">
        <v>43.398880716328804</v>
      </c>
      <c r="AG19" s="212">
        <v>46.707298233364178</v>
      </c>
      <c r="AH19" s="212">
        <v>57.815945466038045</v>
      </c>
      <c r="AI19" s="212">
        <v>68.272113015530735</v>
      </c>
      <c r="AJ19" s="212">
        <v>216.19</v>
      </c>
      <c r="AL19" s="212">
        <v>58.056983398858833</v>
      </c>
      <c r="AM19" s="212">
        <v>75.276141768327832</v>
      </c>
      <c r="AN19" s="212">
        <v>68.247503304787671</v>
      </c>
      <c r="AO19" s="212">
        <v>43.286347664555166</v>
      </c>
      <c r="AP19" s="212">
        <v>244.87</v>
      </c>
      <c r="AR19" s="212">
        <v>42.953978284288993</v>
      </c>
      <c r="AS19" s="212">
        <v>45.098595138423335</v>
      </c>
      <c r="AT19" s="212">
        <v>58.921746419259584</v>
      </c>
      <c r="AU19" s="212">
        <v>48.566537426710468</v>
      </c>
      <c r="AV19" s="212">
        <v>195.54</v>
      </c>
      <c r="AW19" s="338"/>
      <c r="AX19" s="212">
        <v>32.58</v>
      </c>
      <c r="AY19" s="212">
        <v>13.27</v>
      </c>
      <c r="AZ19" s="212">
        <v>18.62</v>
      </c>
      <c r="BA19" s="212">
        <v>35.413401649878004</v>
      </c>
      <c r="BB19" s="212">
        <v>99.88</v>
      </c>
      <c r="BC19" s="209"/>
      <c r="BD19" s="212">
        <v>37.56</v>
      </c>
      <c r="BE19" s="212">
        <v>54.4</v>
      </c>
      <c r="BF19" s="212">
        <v>36.299999999999997</v>
      </c>
      <c r="BG19" s="212">
        <v>37.365000000000002</v>
      </c>
      <c r="BH19" s="212">
        <v>165.63788200383976</v>
      </c>
      <c r="BJ19" s="212">
        <v>57.072930765024992</v>
      </c>
    </row>
    <row r="20" spans="1:62" x14ac:dyDescent="0.35">
      <c r="A20" s="111" t="s">
        <v>203</v>
      </c>
      <c r="B20" s="27">
        <v>97.782678636365858</v>
      </c>
      <c r="C20" s="27">
        <v>116.87383392651714</v>
      </c>
      <c r="D20" s="27">
        <v>114.93816841572823</v>
      </c>
      <c r="E20" s="27">
        <v>130.46091450445164</v>
      </c>
      <c r="F20" s="160">
        <v>460.05559548306303</v>
      </c>
      <c r="G20" s="11"/>
      <c r="H20" s="27">
        <v>118.30762334156182</v>
      </c>
      <c r="I20" s="27">
        <v>92.781711650995959</v>
      </c>
      <c r="J20" s="27">
        <v>124.60907795858391</v>
      </c>
      <c r="K20" s="27">
        <v>89.446840067096701</v>
      </c>
      <c r="L20" s="160">
        <v>425.14525301823863</v>
      </c>
      <c r="M20" s="175"/>
      <c r="N20" s="160">
        <v>122.73930155801783</v>
      </c>
      <c r="O20" s="160">
        <v>129.72882030518579</v>
      </c>
      <c r="P20" s="160">
        <v>144.11235688829743</v>
      </c>
      <c r="Q20" s="160">
        <v>189.35435453897486</v>
      </c>
      <c r="R20" s="160">
        <v>585.92763329047614</v>
      </c>
      <c r="S20" s="217"/>
      <c r="T20" s="160">
        <v>132.07981756520843</v>
      </c>
      <c r="U20" s="160">
        <v>148.25038026570775</v>
      </c>
      <c r="V20" s="160">
        <v>171.68433522956914</v>
      </c>
      <c r="W20" s="160">
        <v>161.36420098030777</v>
      </c>
      <c r="X20" s="160">
        <v>613.37873404079357</v>
      </c>
      <c r="Y20" s="175"/>
      <c r="Z20" s="160">
        <v>137.23611704377288</v>
      </c>
      <c r="AA20" s="160">
        <v>156.77223137133177</v>
      </c>
      <c r="AB20" s="160">
        <v>155.62872828168946</v>
      </c>
      <c r="AC20" s="160">
        <v>98.27125093793353</v>
      </c>
      <c r="AD20" s="160">
        <v>547.91</v>
      </c>
      <c r="AE20" s="175"/>
      <c r="AF20" s="160">
        <v>126.60019492579802</v>
      </c>
      <c r="AG20" s="160">
        <v>143.43542061595963</v>
      </c>
      <c r="AH20" s="160">
        <v>174.97874563583159</v>
      </c>
      <c r="AI20" s="160">
        <v>142.56797719458814</v>
      </c>
      <c r="AJ20" s="160">
        <v>587.58000000000004</v>
      </c>
      <c r="AL20" s="160">
        <v>184.91435837517292</v>
      </c>
      <c r="AM20" s="160">
        <v>181.28963165012681</v>
      </c>
      <c r="AN20" s="160">
        <v>185.07099939564901</v>
      </c>
      <c r="AO20" s="160">
        <v>203.74736610844803</v>
      </c>
      <c r="AP20" s="160">
        <v>755.02</v>
      </c>
      <c r="AR20" s="160">
        <v>144.83127547480271</v>
      </c>
      <c r="AS20" s="160">
        <v>160.5117869413836</v>
      </c>
      <c r="AT20" s="160">
        <v>155.92237972025885</v>
      </c>
      <c r="AU20" s="160">
        <v>136.59701641409961</v>
      </c>
      <c r="AV20" s="160">
        <v>597.86</v>
      </c>
      <c r="AW20" s="338"/>
      <c r="AX20" s="160">
        <v>85.48</v>
      </c>
      <c r="AY20" s="160">
        <v>60.86</v>
      </c>
      <c r="AZ20" s="160">
        <v>62.88</v>
      </c>
      <c r="BA20" s="160">
        <v>79.729270027224572</v>
      </c>
      <c r="BB20" s="160">
        <v>288.95999999999998</v>
      </c>
      <c r="BC20" s="209"/>
      <c r="BD20" s="160">
        <v>103.67</v>
      </c>
      <c r="BE20" s="160">
        <v>150.03</v>
      </c>
      <c r="BF20" s="160">
        <v>116.23</v>
      </c>
      <c r="BG20" s="160">
        <v>132.62</v>
      </c>
      <c r="BH20" s="160">
        <v>502.6417413731192</v>
      </c>
      <c r="BJ20" s="160">
        <v>131.49145396659128</v>
      </c>
    </row>
    <row r="21" spans="1:62" x14ac:dyDescent="0.35">
      <c r="A21" s="51" t="s">
        <v>25</v>
      </c>
      <c r="B21" s="37">
        <v>9.6262057065866456E-3</v>
      </c>
      <c r="C21" s="13">
        <v>-0.63792357955401136</v>
      </c>
      <c r="D21" s="13">
        <v>-1.2508284193256931</v>
      </c>
      <c r="E21" s="37">
        <v>-3.1632960923226388</v>
      </c>
      <c r="F21" s="173">
        <v>-5.0424218854957568</v>
      </c>
      <c r="G21" s="13"/>
      <c r="H21" s="37">
        <v>-6.9801017045024141</v>
      </c>
      <c r="I21" s="13">
        <v>0.122598465388175</v>
      </c>
      <c r="J21" s="13">
        <v>1.5028746391732</v>
      </c>
      <c r="K21" s="37">
        <v>-0.33640417362863101</v>
      </c>
      <c r="L21" s="173">
        <v>-5.6910327735696704</v>
      </c>
      <c r="M21" s="173"/>
      <c r="N21" s="212">
        <v>1.06929338866611</v>
      </c>
      <c r="O21" s="173">
        <v>-0.46745146132965698</v>
      </c>
      <c r="P21" s="173">
        <v>2.9169435024080799</v>
      </c>
      <c r="Q21" s="212">
        <v>-1.3569767329301801</v>
      </c>
      <c r="R21" s="173">
        <v>2.1618086968143526</v>
      </c>
      <c r="S21" s="189"/>
      <c r="T21" s="212">
        <v>-0.23994623268234699</v>
      </c>
      <c r="U21" s="173">
        <v>1.1648011326958763</v>
      </c>
      <c r="V21" s="173">
        <v>-0.57992165646522897</v>
      </c>
      <c r="W21" s="212">
        <v>0.90544196083071227</v>
      </c>
      <c r="X21" s="173">
        <v>1.2503752043790126</v>
      </c>
      <c r="Y21" s="173"/>
      <c r="Z21" s="212">
        <v>1.4718189518079203</v>
      </c>
      <c r="AA21" s="212">
        <v>1.814017241969077</v>
      </c>
      <c r="AB21" s="212">
        <v>4.9477896273557374</v>
      </c>
      <c r="AC21" s="212">
        <v>10.682191626646505</v>
      </c>
      <c r="AD21" s="212">
        <v>18.920000000000002</v>
      </c>
      <c r="AE21" s="212"/>
      <c r="AF21" s="212">
        <v>2.226829122691639</v>
      </c>
      <c r="AG21" s="212">
        <v>0.2231462184022418</v>
      </c>
      <c r="AH21" s="212">
        <v>2.6719732814034489</v>
      </c>
      <c r="AI21" s="212">
        <v>5.0858498487703532</v>
      </c>
      <c r="AJ21" s="212">
        <v>10.210000000000001</v>
      </c>
      <c r="AL21" s="212">
        <v>-1.7024229516251128</v>
      </c>
      <c r="AM21" s="212">
        <v>-0.30327688531986813</v>
      </c>
      <c r="AN21" s="212">
        <v>-1.3018088622585076</v>
      </c>
      <c r="AO21" s="212">
        <v>-5.2771401685099395</v>
      </c>
      <c r="AP21" s="212">
        <v>-8.58</v>
      </c>
      <c r="AR21" s="212">
        <v>2.0022810411883398</v>
      </c>
      <c r="AS21" s="212">
        <v>1.7296218159197501</v>
      </c>
      <c r="AT21" s="212">
        <v>-1.3317410337120559</v>
      </c>
      <c r="AU21" s="212">
        <v>0.87727799447835031</v>
      </c>
      <c r="AV21" s="212">
        <v>3.28</v>
      </c>
      <c r="AW21" s="338"/>
      <c r="AX21" s="212">
        <v>1.34</v>
      </c>
      <c r="AY21" s="212">
        <v>1.36</v>
      </c>
      <c r="AZ21" s="212">
        <v>1.6</v>
      </c>
      <c r="BA21" s="212">
        <v>0.38274345635176876</v>
      </c>
      <c r="BB21" s="212">
        <v>4.6900000000000004</v>
      </c>
      <c r="BC21" s="209"/>
      <c r="BD21" s="212">
        <v>1.59</v>
      </c>
      <c r="BE21" s="212">
        <v>0.88</v>
      </c>
      <c r="BF21" s="212">
        <v>0.68</v>
      </c>
      <c r="BG21" s="212">
        <v>-2.9180000000000001</v>
      </c>
      <c r="BH21" s="212">
        <v>0.24054181494734683</v>
      </c>
      <c r="BJ21" s="212">
        <v>-1.3940173158105011</v>
      </c>
    </row>
    <row r="22" spans="1:62" ht="15" hidden="1" customHeight="1" x14ac:dyDescent="0.35">
      <c r="A22" s="110" t="s">
        <v>26</v>
      </c>
      <c r="B22" s="39"/>
      <c r="C22" s="24"/>
      <c r="D22" s="24"/>
      <c r="E22" s="39"/>
      <c r="F22" s="202">
        <v>0</v>
      </c>
      <c r="G22" s="13"/>
      <c r="H22" s="39"/>
      <c r="I22" s="24"/>
      <c r="J22" s="24"/>
      <c r="K22" s="39">
        <v>0</v>
      </c>
      <c r="L22" s="202">
        <v>0</v>
      </c>
      <c r="M22" s="173"/>
      <c r="N22" s="211"/>
      <c r="O22" s="202"/>
      <c r="P22" s="202"/>
      <c r="Q22" s="211">
        <v>0</v>
      </c>
      <c r="R22" s="202">
        <v>0</v>
      </c>
      <c r="S22" s="189"/>
      <c r="T22" s="211">
        <v>0</v>
      </c>
      <c r="U22" s="202"/>
      <c r="V22" s="202"/>
      <c r="W22" s="211"/>
      <c r="X22" s="202"/>
      <c r="Y22" s="173"/>
      <c r="Z22" s="211">
        <v>0</v>
      </c>
      <c r="AA22" s="211"/>
      <c r="AB22" s="211"/>
      <c r="AC22" s="211"/>
      <c r="AD22" s="211">
        <v>0</v>
      </c>
      <c r="AE22" s="212"/>
      <c r="AF22" s="211">
        <v>0</v>
      </c>
      <c r="AG22" s="211"/>
      <c r="AH22" s="211"/>
      <c r="AI22" s="211"/>
      <c r="AJ22" s="211">
        <v>0</v>
      </c>
      <c r="AL22" s="211"/>
      <c r="AM22" s="211"/>
      <c r="AN22" s="211"/>
      <c r="AO22" s="211"/>
      <c r="AP22" s="211">
        <v>0</v>
      </c>
      <c r="AR22" s="211"/>
      <c r="AV22" s="89">
        <v>0</v>
      </c>
      <c r="AW22" s="340"/>
      <c r="AX22" s="89">
        <v>0</v>
      </c>
      <c r="AY22" s="89">
        <v>0</v>
      </c>
      <c r="AZ22" s="89">
        <v>0</v>
      </c>
      <c r="BB22" s="89">
        <v>0</v>
      </c>
      <c r="BC22" s="209"/>
      <c r="BD22" s="89">
        <v>0</v>
      </c>
      <c r="BE22" s="89">
        <v>0</v>
      </c>
    </row>
    <row r="23" spans="1:62" x14ac:dyDescent="0.35">
      <c r="A23" s="106" t="s">
        <v>204</v>
      </c>
      <c r="B23" s="11">
        <v>97.79230484207244</v>
      </c>
      <c r="C23" s="11">
        <v>116.23591034696312</v>
      </c>
      <c r="D23" s="11">
        <v>113.68733999640253</v>
      </c>
      <c r="E23" s="11">
        <v>127.297618412129</v>
      </c>
      <c r="F23" s="175">
        <v>455.01317359756729</v>
      </c>
      <c r="G23" s="11"/>
      <c r="H23" s="11">
        <v>111.32752163705941</v>
      </c>
      <c r="I23" s="11">
        <v>92.904310116384138</v>
      </c>
      <c r="J23" s="11">
        <v>126.11195259775711</v>
      </c>
      <c r="K23" s="11">
        <v>89.110435893468065</v>
      </c>
      <c r="L23" s="175">
        <v>419.45422024466899</v>
      </c>
      <c r="M23" s="175"/>
      <c r="N23" s="175">
        <v>123.80859494668394</v>
      </c>
      <c r="O23" s="175">
        <v>129.26136884385613</v>
      </c>
      <c r="P23" s="175">
        <v>147.02930039070552</v>
      </c>
      <c r="Q23" s="175">
        <v>187.99737780604468</v>
      </c>
      <c r="R23" s="175">
        <v>588.08944198729046</v>
      </c>
      <c r="S23" s="217"/>
      <c r="T23" s="175">
        <v>131.83987133252609</v>
      </c>
      <c r="U23" s="175">
        <v>149.41518139840363</v>
      </c>
      <c r="V23" s="175">
        <v>171.10441357310393</v>
      </c>
      <c r="W23" s="175">
        <v>162.26964294113847</v>
      </c>
      <c r="X23" s="175">
        <v>614.62910924517257</v>
      </c>
      <c r="Y23" s="175"/>
      <c r="Z23" s="175">
        <v>138.70793599558081</v>
      </c>
      <c r="AA23" s="175">
        <v>158.58624861330085</v>
      </c>
      <c r="AB23" s="175">
        <v>160.57651790904521</v>
      </c>
      <c r="AC23" s="175">
        <v>108.95344256458003</v>
      </c>
      <c r="AD23" s="175">
        <v>566.83000000000004</v>
      </c>
      <c r="AE23" s="175"/>
      <c r="AF23" s="175">
        <v>128.82702404848965</v>
      </c>
      <c r="AG23" s="175">
        <v>143.65856683436186</v>
      </c>
      <c r="AH23" s="175">
        <v>177.65071891723503</v>
      </c>
      <c r="AI23" s="175">
        <v>147.65382704335849</v>
      </c>
      <c r="AJ23" s="175">
        <v>597.79</v>
      </c>
      <c r="AL23" s="175">
        <v>183.21193542354783</v>
      </c>
      <c r="AM23" s="175">
        <v>180.98635476480695</v>
      </c>
      <c r="AN23" s="175">
        <v>183.76919053339051</v>
      </c>
      <c r="AO23" s="175">
        <v>198.4702259399381</v>
      </c>
      <c r="AP23" s="175">
        <v>746.44</v>
      </c>
      <c r="AR23" s="175">
        <v>142.82899443361438</v>
      </c>
      <c r="AS23" s="175">
        <v>158.78216512546385</v>
      </c>
      <c r="AT23" s="175">
        <v>157.25412075397091</v>
      </c>
      <c r="AU23" s="175">
        <v>135.71973841962128</v>
      </c>
      <c r="AV23" s="175">
        <v>594.59</v>
      </c>
      <c r="AW23" s="339"/>
      <c r="AX23" s="175">
        <v>84.14</v>
      </c>
      <c r="AY23" s="175">
        <v>59.5</v>
      </c>
      <c r="AZ23" s="175">
        <v>61.29</v>
      </c>
      <c r="BA23" s="175">
        <v>79.346526570872811</v>
      </c>
      <c r="BB23" s="175">
        <v>284.27999999999997</v>
      </c>
      <c r="BC23" s="209"/>
      <c r="BD23" s="175">
        <v>102.07</v>
      </c>
      <c r="BE23" s="175">
        <v>149.15</v>
      </c>
      <c r="BF23" s="175">
        <v>115.55</v>
      </c>
      <c r="BG23" s="175">
        <v>135.54</v>
      </c>
      <c r="BH23" s="175">
        <v>502.40119955817192</v>
      </c>
      <c r="BJ23" s="175">
        <v>132.8854712824018</v>
      </c>
    </row>
    <row r="24" spans="1:62" x14ac:dyDescent="0.35">
      <c r="A24" s="111" t="s">
        <v>205</v>
      </c>
      <c r="B24" s="117">
        <v>9.8867687774779167E-2</v>
      </c>
      <c r="C24" s="108">
        <v>0.11596743270674251</v>
      </c>
      <c r="D24" s="108">
        <v>0.11203883734083855</v>
      </c>
      <c r="E24" s="117">
        <v>0.12448606309946902</v>
      </c>
      <c r="F24" s="108">
        <v>0.11269800763867817</v>
      </c>
      <c r="G24" s="73"/>
      <c r="H24" s="117">
        <v>0.10793137854632791</v>
      </c>
      <c r="I24" s="108">
        <v>8.6633823873848562E-2</v>
      </c>
      <c r="J24" s="108">
        <v>0.11299419737165842</v>
      </c>
      <c r="K24" s="117">
        <v>7.7450254994509665E-2</v>
      </c>
      <c r="L24" s="108">
        <v>9.7402048371916197E-2</v>
      </c>
      <c r="M24" s="73"/>
      <c r="N24" s="117">
        <v>0.10878107976831493</v>
      </c>
      <c r="O24" s="108">
        <v>0.10962120851193007</v>
      </c>
      <c r="P24" s="108">
        <v>0.12060012519535057</v>
      </c>
      <c r="Q24" s="117">
        <v>0.15208246996146083</v>
      </c>
      <c r="R24" s="108">
        <v>0.12326939898715114</v>
      </c>
      <c r="S24" s="217"/>
      <c r="T24" s="117">
        <v>0.1077069990344621</v>
      </c>
      <c r="U24" s="108">
        <v>0.12265330736783317</v>
      </c>
      <c r="V24" s="108">
        <v>0.13371591901757857</v>
      </c>
      <c r="W24" s="117">
        <v>0.12702165427810513</v>
      </c>
      <c r="X24" s="108">
        <v>0.12365481771242751</v>
      </c>
      <c r="Y24" s="73"/>
      <c r="Z24" s="117">
        <v>0.11122270957650977</v>
      </c>
      <c r="AA24" s="117">
        <v>0.1242008969465027</v>
      </c>
      <c r="AB24" s="117">
        <v>0.11868327061322048</v>
      </c>
      <c r="AC24" s="117">
        <v>8.5162963045378653E-2</v>
      </c>
      <c r="AD24" s="117">
        <v>0.10929999999999999</v>
      </c>
      <c r="AE24" s="118"/>
      <c r="AF24" s="117">
        <v>0.10669189880150071</v>
      </c>
      <c r="AG24" s="117">
        <v>0.11353003538853644</v>
      </c>
      <c r="AH24" s="117">
        <v>0.13575108024637314</v>
      </c>
      <c r="AI24" s="117">
        <v>0.11105418451688363</v>
      </c>
      <c r="AJ24" s="117">
        <v>0.1169</v>
      </c>
      <c r="AL24" s="117">
        <v>0.13281696069238308</v>
      </c>
      <c r="AM24" s="117">
        <v>0.12290439449810241</v>
      </c>
      <c r="AN24" s="108">
        <v>0.11983838986485268</v>
      </c>
      <c r="AO24" s="108">
        <v>0.12441634665679781</v>
      </c>
      <c r="AP24" s="108">
        <v>0.12540000000000001</v>
      </c>
      <c r="AR24" s="117">
        <v>8.9493621970128889E-2</v>
      </c>
      <c r="AS24" s="117">
        <v>9.7928444765680925E-2</v>
      </c>
      <c r="AT24" s="117">
        <v>9.3260444589758157E-2</v>
      </c>
      <c r="AU24" s="117">
        <v>8.1384548173701027E-2</v>
      </c>
      <c r="AV24" s="117">
        <v>9.0990000000000001E-2</v>
      </c>
      <c r="AW24" s="315"/>
      <c r="AX24" s="117">
        <v>5.2499999999999998E-2</v>
      </c>
      <c r="AY24" s="117">
        <v>3.8359999999999998E-2</v>
      </c>
      <c r="AZ24" s="117">
        <v>3.8899999999999997E-2</v>
      </c>
      <c r="BA24" s="117">
        <v>5.1251085154505861E-2</v>
      </c>
      <c r="BB24" s="117">
        <v>4.5199999999999997E-2</v>
      </c>
      <c r="BC24" s="209"/>
      <c r="BD24" s="117">
        <v>6.5479999999999997E-2</v>
      </c>
      <c r="BE24" s="117">
        <v>9.3899999999999997E-2</v>
      </c>
      <c r="BF24" s="117">
        <v>7.3700000000000002E-2</v>
      </c>
      <c r="BG24" s="117">
        <v>8.6510000000000004E-2</v>
      </c>
      <c r="BH24" s="117">
        <v>8.0204681534472091E-2</v>
      </c>
      <c r="BJ24" s="117">
        <v>8.4942812086742731E-2</v>
      </c>
    </row>
    <row r="25" spans="1:62" x14ac:dyDescent="0.35">
      <c r="A25" s="151"/>
      <c r="B25" s="6"/>
      <c r="C25" s="7"/>
      <c r="D25" s="7"/>
      <c r="E25" s="6"/>
      <c r="F25" s="176"/>
      <c r="G25" s="7"/>
      <c r="H25" s="6"/>
      <c r="I25" s="7"/>
      <c r="J25" s="7"/>
      <c r="K25" s="6"/>
      <c r="L25" s="176"/>
      <c r="M25" s="176"/>
      <c r="N25" s="218"/>
      <c r="O25" s="176"/>
      <c r="P25" s="176"/>
      <c r="Q25" s="218"/>
      <c r="R25" s="176"/>
      <c r="S25" s="120"/>
      <c r="T25" s="218"/>
      <c r="U25" s="176"/>
      <c r="V25" s="176"/>
      <c r="W25" s="218"/>
      <c r="X25" s="176"/>
      <c r="Y25" s="176"/>
      <c r="Z25" s="218"/>
      <c r="AA25" s="218"/>
      <c r="AB25" s="218"/>
      <c r="AC25" s="218"/>
      <c r="AD25" s="218"/>
      <c r="AE25" s="218"/>
      <c r="AF25" s="178"/>
      <c r="AG25" s="178"/>
      <c r="AH25" s="299"/>
      <c r="AI25" s="299"/>
      <c r="AJ25" s="299"/>
      <c r="AL25" s="299"/>
      <c r="AM25" s="299"/>
      <c r="AN25" s="299"/>
      <c r="AO25" s="299"/>
      <c r="AP25" s="299"/>
      <c r="AR25" s="299"/>
      <c r="AS25" s="299"/>
      <c r="AT25" s="299"/>
      <c r="AU25" s="299"/>
      <c r="AV25" s="299"/>
      <c r="AX25" s="299"/>
      <c r="AY25" s="299"/>
      <c r="AZ25" s="299"/>
      <c r="BA25" s="299"/>
      <c r="BB25" s="299"/>
      <c r="BC25" s="209"/>
      <c r="BD25" s="299"/>
      <c r="BE25" s="299"/>
      <c r="BF25" s="299"/>
      <c r="BG25" s="299"/>
      <c r="BH25" s="299"/>
      <c r="BJ25" s="299"/>
    </row>
    <row r="26" spans="1:62" x14ac:dyDescent="0.35">
      <c r="A26" s="146" t="s">
        <v>78</v>
      </c>
      <c r="B26" s="30"/>
      <c r="C26" s="30"/>
      <c r="D26" s="30"/>
      <c r="E26" s="30"/>
      <c r="F26" s="204"/>
      <c r="G26" s="23"/>
      <c r="H26" s="30"/>
      <c r="I26" s="30"/>
      <c r="J26" s="30"/>
      <c r="K26" s="30"/>
      <c r="L26" s="204"/>
      <c r="M26" s="177"/>
      <c r="N26" s="204"/>
      <c r="O26" s="204"/>
      <c r="P26" s="204"/>
      <c r="Q26" s="204"/>
      <c r="R26" s="204"/>
      <c r="S26" s="210"/>
      <c r="T26" s="204"/>
      <c r="U26" s="204"/>
      <c r="V26" s="204"/>
      <c r="W26" s="204"/>
      <c r="X26" s="204"/>
      <c r="Y26" s="177"/>
      <c r="Z26" s="181"/>
      <c r="AA26" s="181"/>
      <c r="AB26" s="181"/>
      <c r="AC26" s="181"/>
      <c r="AD26" s="181"/>
      <c r="AE26" s="174"/>
      <c r="AF26" s="181"/>
      <c r="AG26" s="181"/>
      <c r="AH26" s="160"/>
      <c r="AI26" s="160"/>
      <c r="AJ26" s="160"/>
      <c r="AL26" s="160"/>
      <c r="AM26" s="160"/>
      <c r="AN26" s="160"/>
      <c r="AO26" s="160"/>
      <c r="AP26" s="160"/>
      <c r="AR26" s="160"/>
      <c r="AS26" s="160"/>
      <c r="AT26" s="160"/>
      <c r="AU26" s="160"/>
      <c r="AV26" s="160"/>
      <c r="AX26" s="160"/>
      <c r="AY26" s="160"/>
      <c r="AZ26" s="160"/>
      <c r="BA26" s="160"/>
      <c r="BB26" s="160"/>
      <c r="BC26" s="209"/>
      <c r="BD26" s="160"/>
      <c r="BE26" s="160"/>
      <c r="BF26" s="160"/>
      <c r="BG26" s="160"/>
      <c r="BH26" s="160"/>
      <c r="BJ26" s="160"/>
    </row>
    <row r="27" spans="1:62" x14ac:dyDescent="0.35">
      <c r="A27" s="51" t="s">
        <v>28</v>
      </c>
      <c r="B27" s="2">
        <v>0.11318823649205974</v>
      </c>
      <c r="C27" s="1">
        <v>0.13516763766480996</v>
      </c>
      <c r="D27" s="1">
        <v>0.13135497724632506</v>
      </c>
      <c r="E27" s="2">
        <v>0.1460323002988265</v>
      </c>
      <c r="F27" s="165">
        <v>0.52576196959224986</v>
      </c>
      <c r="G27" s="1"/>
      <c r="H27" s="2">
        <v>0.12812091065613157</v>
      </c>
      <c r="I27" s="1">
        <v>0.10619101170311404</v>
      </c>
      <c r="J27" s="1">
        <v>0.14455120396119381</v>
      </c>
      <c r="K27" s="2">
        <v>0.10106417893278197</v>
      </c>
      <c r="L27" s="165">
        <v>0.47992730525322136</v>
      </c>
      <c r="M27" s="165"/>
      <c r="N27" s="157">
        <v>0.14114807796099876</v>
      </c>
      <c r="O27" s="165">
        <v>0.14765595659253963</v>
      </c>
      <c r="P27" s="165">
        <v>0.16668683324119815</v>
      </c>
      <c r="Q27" s="157">
        <v>0.21402846006417764</v>
      </c>
      <c r="R27" s="165">
        <v>0.66951932785891421</v>
      </c>
      <c r="S27" s="189"/>
      <c r="T27" s="157">
        <v>0.14992255759568654</v>
      </c>
      <c r="U27" s="165">
        <v>0.16965834008884101</v>
      </c>
      <c r="V27" s="165">
        <v>0.19051864048870204</v>
      </c>
      <c r="W27" s="157">
        <v>0.18166012374100912</v>
      </c>
      <c r="X27" s="165">
        <v>0.69175966191423877</v>
      </c>
      <c r="Y27" s="165"/>
      <c r="Z27" s="157">
        <v>0.15810828960891399</v>
      </c>
      <c r="AA27" s="157">
        <v>0.1830230818404131</v>
      </c>
      <c r="AB27" s="157">
        <v>0.18401288292344237</v>
      </c>
      <c r="AC27" s="157">
        <v>0.12608665890889179</v>
      </c>
      <c r="AD27" s="157">
        <v>0.65</v>
      </c>
      <c r="AE27" s="157"/>
      <c r="AF27" s="157">
        <v>0.1476039919129892</v>
      </c>
      <c r="AG27" s="157">
        <v>0.16447932235256316</v>
      </c>
      <c r="AH27" s="157">
        <v>0.2031884937615695</v>
      </c>
      <c r="AI27" s="157">
        <v>0.16905617737530582</v>
      </c>
      <c r="AJ27" s="157">
        <v>0.68</v>
      </c>
      <c r="AK27" s="305"/>
      <c r="AL27" s="157">
        <v>0.20951382948048661</v>
      </c>
      <c r="AM27" s="157">
        <v>0.20647709046856944</v>
      </c>
      <c r="AN27" s="157">
        <v>0.20832052804990495</v>
      </c>
      <c r="AO27" s="157">
        <v>0.22716675544848403</v>
      </c>
      <c r="AP27" s="157">
        <v>0.85</v>
      </c>
      <c r="AR27" s="157">
        <v>0.1653390835997916</v>
      </c>
      <c r="AS27" s="157">
        <v>0.18222563639512596</v>
      </c>
      <c r="AT27" s="157">
        <v>0.17861886313633887</v>
      </c>
      <c r="AU27" s="157">
        <v>0.15401673468855154</v>
      </c>
      <c r="AV27" s="157">
        <v>0.68</v>
      </c>
      <c r="AX27" s="157">
        <v>9.5000000000000001E-2</v>
      </c>
      <c r="AY27" s="363">
        <v>6.7500000000000004E-2</v>
      </c>
      <c r="AZ27" s="363">
        <v>6.9000000000000006E-2</v>
      </c>
      <c r="BA27" s="363">
        <v>8.9928129151309363E-2</v>
      </c>
      <c r="BB27" s="363">
        <v>0.32</v>
      </c>
      <c r="BC27" s="209"/>
      <c r="BD27" s="363">
        <v>0.12</v>
      </c>
      <c r="BE27" s="363">
        <v>0.17</v>
      </c>
      <c r="BF27" s="363">
        <v>0.13</v>
      </c>
      <c r="BG27" s="363">
        <v>0.1522</v>
      </c>
      <c r="BH27" s="363">
        <f>SUM(BD27:BG27)</f>
        <v>0.57220000000000004</v>
      </c>
      <c r="BJ27" s="363">
        <f>'P&amp;L Rs mn'!BJ27/'Operating Metrics'!BJ94</f>
        <v>0.15094755047271952</v>
      </c>
    </row>
    <row r="28" spans="1:62" x14ac:dyDescent="0.35">
      <c r="A28" s="110" t="s">
        <v>29</v>
      </c>
      <c r="B28" s="41">
        <v>0.1102833800710928</v>
      </c>
      <c r="C28" s="20">
        <v>0.13172069977282069</v>
      </c>
      <c r="D28" s="20">
        <v>0.12818681112359423</v>
      </c>
      <c r="E28" s="41">
        <v>0.1426708012331328</v>
      </c>
      <c r="F28" s="164">
        <v>0.51365952125756575</v>
      </c>
      <c r="G28" s="1"/>
      <c r="H28" s="41">
        <v>0.12585128696316827</v>
      </c>
      <c r="I28" s="20">
        <v>0.10442972174154125</v>
      </c>
      <c r="J28" s="20">
        <v>0.14227354308399742</v>
      </c>
      <c r="K28" s="41">
        <v>9.9520291472514205E-2</v>
      </c>
      <c r="L28" s="164">
        <v>0.47207484326122118</v>
      </c>
      <c r="M28" s="165"/>
      <c r="N28" s="162">
        <v>0.13940243110943001</v>
      </c>
      <c r="O28" s="164">
        <v>0.14584700787049523</v>
      </c>
      <c r="P28" s="164">
        <v>0.16495238050332175</v>
      </c>
      <c r="Q28" s="162">
        <v>0.21225852390799832</v>
      </c>
      <c r="R28" s="164">
        <v>0.66246034339124527</v>
      </c>
      <c r="S28" s="189"/>
      <c r="T28" s="162">
        <v>0.14915234173181735</v>
      </c>
      <c r="U28" s="164">
        <v>0.16874950763878518</v>
      </c>
      <c r="V28" s="164">
        <v>0.18916235619715846</v>
      </c>
      <c r="W28" s="162">
        <v>0.17883289765322918</v>
      </c>
      <c r="X28" s="164">
        <v>0.68589710322099018</v>
      </c>
      <c r="Y28" s="165"/>
      <c r="Z28" s="162">
        <v>0.15683701688446217</v>
      </c>
      <c r="AA28" s="162">
        <v>0.18165754721769958</v>
      </c>
      <c r="AB28" s="162">
        <v>0.18266402944048571</v>
      </c>
      <c r="AC28" s="162">
        <v>0.12512834554042029</v>
      </c>
      <c r="AD28" s="162">
        <v>0.64600000000000002</v>
      </c>
      <c r="AE28" s="157"/>
      <c r="AF28" s="162">
        <v>0.14673503259827575</v>
      </c>
      <c r="AG28" s="162">
        <v>0.16352045823018732</v>
      </c>
      <c r="AH28" s="162">
        <v>0.20160831858186334</v>
      </c>
      <c r="AI28" s="162">
        <v>0.16746814062881268</v>
      </c>
      <c r="AJ28" s="162">
        <v>0.67900000000000005</v>
      </c>
      <c r="AL28" s="162">
        <v>0.20791591985687813</v>
      </c>
      <c r="AM28" s="162">
        <v>0.2048733398051914</v>
      </c>
      <c r="AN28" s="162">
        <v>0.20668370288429092</v>
      </c>
      <c r="AO28" s="162">
        <v>0.22512516500015323</v>
      </c>
      <c r="AP28" s="162">
        <v>0.84399999999999997</v>
      </c>
      <c r="AR28" s="162">
        <v>0.16452842941796797</v>
      </c>
      <c r="AS28" s="162">
        <v>0.18149692936393613</v>
      </c>
      <c r="AT28" s="162">
        <v>0.17787977036746225</v>
      </c>
      <c r="AU28" s="162">
        <v>0.15339088762967348</v>
      </c>
      <c r="AV28" s="162">
        <v>0.67700000000000005</v>
      </c>
      <c r="AX28" s="162">
        <v>9.5000000000000001E-2</v>
      </c>
      <c r="AY28" s="162">
        <v>6.7000000000000004E-2</v>
      </c>
      <c r="AZ28" s="162">
        <v>6.9000000000000006E-2</v>
      </c>
      <c r="BA28" s="162">
        <v>8.963031378508364E-2</v>
      </c>
      <c r="BB28" s="162">
        <v>0.32</v>
      </c>
      <c r="BC28" s="209"/>
      <c r="BD28" s="162">
        <v>0.12</v>
      </c>
      <c r="BE28" s="162">
        <v>0.17</v>
      </c>
      <c r="BF28" s="162">
        <v>0.13</v>
      </c>
      <c r="BG28" s="162">
        <v>0.152</v>
      </c>
      <c r="BH28" s="400">
        <f>SUM(BD28:BG28)</f>
        <v>0.57200000000000006</v>
      </c>
      <c r="BJ28" s="162">
        <f>'P&amp;L Rs mn'!BJ28/'Operating Metrics'!BJ94</f>
        <v>0.15077652356612292</v>
      </c>
    </row>
    <row r="29" spans="1:62" x14ac:dyDescent="0.35">
      <c r="A29" s="145"/>
      <c r="B29" s="3"/>
      <c r="C29" s="4"/>
      <c r="D29" s="4"/>
      <c r="E29" s="3"/>
      <c r="F29" s="166"/>
      <c r="G29" s="4"/>
      <c r="H29" s="3"/>
      <c r="I29" s="4"/>
      <c r="J29" s="4"/>
      <c r="K29" s="3"/>
      <c r="L29" s="166"/>
      <c r="M29" s="166"/>
      <c r="N29" s="189"/>
      <c r="O29" s="166"/>
      <c r="P29" s="166"/>
      <c r="Q29" s="189"/>
      <c r="R29" s="166"/>
      <c r="S29" s="210"/>
      <c r="T29" s="189"/>
      <c r="U29" s="166"/>
      <c r="V29" s="166"/>
      <c r="W29" s="189"/>
      <c r="X29" s="166"/>
      <c r="Y29" s="166"/>
      <c r="Z29" s="189"/>
      <c r="AA29" s="189"/>
      <c r="AB29" s="189"/>
      <c r="AC29" s="189"/>
      <c r="AD29" s="189"/>
      <c r="AE29" s="189"/>
      <c r="AF29" s="178"/>
      <c r="AG29" s="178"/>
      <c r="AH29" s="299"/>
      <c r="AI29" s="299"/>
      <c r="AJ29" s="299"/>
      <c r="AL29" s="299"/>
      <c r="AM29" s="299"/>
      <c r="AN29" s="299"/>
      <c r="AO29" s="299"/>
      <c r="AP29" s="299"/>
      <c r="AR29" s="299"/>
      <c r="AS29" s="299"/>
      <c r="AT29" s="299"/>
      <c r="AU29" s="299"/>
      <c r="AV29" s="299"/>
      <c r="AX29" s="299"/>
      <c r="AY29" s="299"/>
      <c r="AZ29" s="299"/>
      <c r="BA29" s="299"/>
      <c r="BB29" s="299"/>
      <c r="BC29" s="209"/>
      <c r="BD29" s="299"/>
      <c r="BE29" s="299">
        <v>0</v>
      </c>
      <c r="BF29" s="299"/>
      <c r="BG29" s="299"/>
      <c r="BH29" s="299"/>
      <c r="BJ29" s="299"/>
    </row>
    <row r="30" spans="1:62" x14ac:dyDescent="0.35">
      <c r="A30" s="146" t="s">
        <v>79</v>
      </c>
      <c r="B30" s="39">
        <v>125.65069332112013</v>
      </c>
      <c r="C30" s="24">
        <v>130.17461978424123</v>
      </c>
      <c r="D30" s="24">
        <v>134.25996517628766</v>
      </c>
      <c r="E30" s="39">
        <v>164.8201939253392</v>
      </c>
      <c r="F30" s="71"/>
      <c r="G30" s="15"/>
      <c r="H30" s="39">
        <v>199.99528465639807</v>
      </c>
      <c r="I30" s="24">
        <v>206.27013804233601</v>
      </c>
      <c r="J30" s="24">
        <v>211.00252682567728</v>
      </c>
      <c r="K30" s="39">
        <v>210.68349803377285</v>
      </c>
      <c r="L30" s="71"/>
      <c r="M30" s="72"/>
      <c r="N30" s="211">
        <v>320.69229995353879</v>
      </c>
      <c r="O30" s="202">
        <v>320.7136375</v>
      </c>
      <c r="P30" s="202">
        <v>341.46076505401601</v>
      </c>
      <c r="Q30" s="211">
        <v>367.73960613779349</v>
      </c>
      <c r="R30" s="71"/>
      <c r="S30" s="210"/>
      <c r="T30" s="211">
        <v>363.19753614721776</v>
      </c>
      <c r="U30" s="202">
        <v>353.29674562008557</v>
      </c>
      <c r="V30" s="202">
        <v>315.95326353733697</v>
      </c>
      <c r="W30" s="211">
        <v>288.53383458646618</v>
      </c>
      <c r="X30" s="71"/>
      <c r="Y30" s="72"/>
      <c r="Z30" s="211">
        <v>296.13155607070416</v>
      </c>
      <c r="AA30" s="211">
        <v>311.35882601947225</v>
      </c>
      <c r="AB30" s="211">
        <v>288.862426449986</v>
      </c>
      <c r="AC30" s="211">
        <v>326.73895794763285</v>
      </c>
      <c r="AD30" s="211"/>
      <c r="AE30" s="212"/>
      <c r="AF30" s="211">
        <v>280.01589193484307</v>
      </c>
      <c r="AG30" s="211">
        <v>230.22909041615833</v>
      </c>
      <c r="AH30" s="202">
        <v>262.24168605446835</v>
      </c>
      <c r="AI30" s="202">
        <v>231.5</v>
      </c>
      <c r="AJ30" s="202"/>
      <c r="AL30" s="202">
        <v>218.37750571774521</v>
      </c>
      <c r="AM30" s="202">
        <v>205.71197628990973</v>
      </c>
      <c r="AN30" s="202">
        <v>209.564807963947</v>
      </c>
      <c r="AO30" s="202">
        <v>208.69984063860664</v>
      </c>
      <c r="AP30" s="202"/>
      <c r="AQ30" s="33"/>
      <c r="AR30" s="202">
        <v>220.16957862547088</v>
      </c>
      <c r="AS30" s="202">
        <v>206.67662384903807</v>
      </c>
      <c r="AT30" s="202">
        <v>211.9794499848897</v>
      </c>
      <c r="AU30" s="202">
        <v>192.06523061944748</v>
      </c>
      <c r="AV30" s="202"/>
      <c r="AX30" s="202">
        <v>185.05</v>
      </c>
      <c r="AY30" s="202">
        <v>186.75</v>
      </c>
      <c r="AZ30" s="202">
        <v>180.86</v>
      </c>
      <c r="BA30" s="202">
        <v>183.55113295767893</v>
      </c>
      <c r="BB30" s="202"/>
      <c r="BC30" s="209"/>
      <c r="BD30" s="202">
        <v>126.51</v>
      </c>
      <c r="BE30" s="202">
        <v>115.5</v>
      </c>
      <c r="BF30" s="202">
        <v>109.36</v>
      </c>
      <c r="BG30" s="202">
        <v>55.15</v>
      </c>
      <c r="BH30" s="202"/>
      <c r="BJ30" s="202">
        <f>'P&amp;L Rs mn'!BJ30/'Operating Metrics'!BJ93</f>
        <v>28.871268656716417</v>
      </c>
    </row>
    <row r="31" spans="1:62" x14ac:dyDescent="0.35">
      <c r="A31" s="145" t="s">
        <v>216</v>
      </c>
      <c r="B31" s="37">
        <v>526.33278352353159</v>
      </c>
      <c r="C31" s="13">
        <v>532.52215369953888</v>
      </c>
      <c r="D31" s="13">
        <v>746.8189101208834</v>
      </c>
      <c r="E31" s="37">
        <v>784.93049239215463</v>
      </c>
      <c r="F31" s="72"/>
      <c r="G31" s="15"/>
      <c r="H31" s="37">
        <v>851.18060976007109</v>
      </c>
      <c r="I31" s="13">
        <v>600.68034888154943</v>
      </c>
      <c r="J31" s="13">
        <v>728.92481581272079</v>
      </c>
      <c r="K31" s="37">
        <v>830.18212994062776</v>
      </c>
      <c r="L31" s="72"/>
      <c r="M31" s="72"/>
      <c r="N31" s="212">
        <v>931.75831438748673</v>
      </c>
      <c r="O31" s="173">
        <v>913.18636648284314</v>
      </c>
      <c r="P31" s="173">
        <v>950.11435028965082</v>
      </c>
      <c r="Q31" s="212">
        <v>1192.9332202722726</v>
      </c>
      <c r="R31" s="72"/>
      <c r="S31" s="210"/>
      <c r="T31" s="212">
        <v>1228.7164234555282</v>
      </c>
      <c r="U31" s="173">
        <v>1089.7869685749758</v>
      </c>
      <c r="V31" s="173">
        <v>1251.8245617744017</v>
      </c>
      <c r="W31" s="212">
        <v>1401.3902183342973</v>
      </c>
      <c r="X31" s="72"/>
      <c r="Y31" s="72"/>
      <c r="Z31" s="212">
        <v>1215.9753984352362</v>
      </c>
      <c r="AA31" s="212">
        <v>1066.4738253139551</v>
      </c>
      <c r="AB31" s="212">
        <v>1153.9506864667976</v>
      </c>
      <c r="AC31" s="212">
        <v>1164.3480560698226</v>
      </c>
      <c r="AD31" s="212"/>
      <c r="AE31" s="212"/>
      <c r="AF31" s="212">
        <v>1378.4002118924645</v>
      </c>
      <c r="AG31" s="212">
        <v>1564.0521214585876</v>
      </c>
      <c r="AH31" s="173">
        <v>1625.4965246475983</v>
      </c>
      <c r="AI31" s="173">
        <v>1780.9</v>
      </c>
      <c r="AJ31" s="173"/>
      <c r="AL31" s="173">
        <v>1818.1876362168705</v>
      </c>
      <c r="AM31" s="173">
        <v>1625.5075126633437</v>
      </c>
      <c r="AN31" s="173">
        <v>1345.7756310627244</v>
      </c>
      <c r="AO31" s="173">
        <v>1140.7177727932444</v>
      </c>
      <c r="AP31" s="173"/>
      <c r="AR31" s="173">
        <v>1114.4177538003737</v>
      </c>
      <c r="AS31" s="173">
        <v>946.97891695863302</v>
      </c>
      <c r="AT31" s="173">
        <v>779.62012801450589</v>
      </c>
      <c r="AU31" s="173">
        <v>905</v>
      </c>
      <c r="AV31" s="173"/>
      <c r="AX31" s="173">
        <v>938.67</v>
      </c>
      <c r="AY31" s="173">
        <v>784.49</v>
      </c>
      <c r="AZ31" s="173">
        <v>842.7</v>
      </c>
      <c r="BA31" s="173">
        <v>948.5615426653078</v>
      </c>
      <c r="BB31" s="173"/>
      <c r="BC31" s="209"/>
      <c r="BD31" s="173">
        <v>966</v>
      </c>
      <c r="BE31" s="173">
        <v>783.53</v>
      </c>
      <c r="BF31" s="173">
        <v>798.97</v>
      </c>
      <c r="BG31" s="173">
        <v>895.64</v>
      </c>
      <c r="BH31" s="173"/>
      <c r="BJ31" s="173">
        <v>941.2150367537314</v>
      </c>
    </row>
    <row r="32" spans="1:62" x14ac:dyDescent="0.35">
      <c r="A32" s="110"/>
      <c r="B32" s="42"/>
      <c r="C32" s="19"/>
      <c r="D32" s="19"/>
      <c r="E32" s="42"/>
      <c r="F32" s="205"/>
      <c r="G32" s="4"/>
      <c r="H32" s="42"/>
      <c r="I32" s="19"/>
      <c r="J32" s="19"/>
      <c r="K32" s="42"/>
      <c r="L32" s="205"/>
      <c r="M32" s="166"/>
      <c r="N32" s="219"/>
      <c r="O32" s="205"/>
      <c r="P32" s="205"/>
      <c r="Q32" s="219"/>
      <c r="R32" s="205"/>
      <c r="S32" s="189"/>
      <c r="T32" s="219"/>
      <c r="U32" s="205"/>
      <c r="V32" s="205"/>
      <c r="W32" s="219"/>
      <c r="X32" s="205"/>
      <c r="Y32" s="166"/>
      <c r="Z32" s="219"/>
      <c r="AA32" s="219"/>
      <c r="AB32" s="219"/>
      <c r="AC32" s="219"/>
      <c r="AD32" s="219"/>
      <c r="AE32" s="189"/>
      <c r="AF32" s="194"/>
      <c r="AG32" s="194"/>
      <c r="AH32" s="300"/>
      <c r="AI32" s="300"/>
      <c r="AJ32" s="300"/>
      <c r="AL32" s="300"/>
      <c r="AM32" s="300"/>
      <c r="AN32" s="300"/>
      <c r="AO32" s="300"/>
      <c r="AP32" s="300"/>
      <c r="AR32" s="300"/>
      <c r="AS32" s="300"/>
      <c r="AT32" s="300"/>
      <c r="AU32" s="300"/>
      <c r="AV32" s="300"/>
      <c r="AX32" s="300">
        <v>0</v>
      </c>
      <c r="AY32" s="300">
        <v>0</v>
      </c>
      <c r="AZ32" s="300">
        <v>0</v>
      </c>
      <c r="BA32" s="300"/>
      <c r="BB32" s="300"/>
      <c r="BC32" s="209"/>
      <c r="BD32" s="300"/>
      <c r="BE32" s="300">
        <v>0</v>
      </c>
      <c r="BF32" s="300"/>
      <c r="BG32" s="300"/>
      <c r="BH32" s="300"/>
      <c r="BJ32" s="300"/>
    </row>
    <row r="33" spans="1:62" x14ac:dyDescent="0.35">
      <c r="A33" s="145" t="s">
        <v>75</v>
      </c>
      <c r="B33" s="21">
        <v>41.39035288552995</v>
      </c>
      <c r="C33" s="21">
        <v>40.034145660530598</v>
      </c>
      <c r="D33" s="21">
        <v>19.312393590380076</v>
      </c>
      <c r="E33" s="21">
        <v>63.805604327775733</v>
      </c>
      <c r="F33" s="21">
        <v>164.54249646421636</v>
      </c>
      <c r="G33" s="21"/>
      <c r="H33" s="21">
        <v>23.515587618560218</v>
      </c>
      <c r="I33" s="21">
        <v>50.413893638078008</v>
      </c>
      <c r="J33" s="21">
        <v>28.114732410331683</v>
      </c>
      <c r="K33" s="21">
        <v>42.780870478744511</v>
      </c>
      <c r="L33" s="21">
        <v>144.82508414571441</v>
      </c>
      <c r="M33" s="21"/>
      <c r="N33" s="21">
        <v>22.450530734666902</v>
      </c>
      <c r="O33" s="21">
        <v>70.56165542280857</v>
      </c>
      <c r="P33" s="21">
        <v>25.599601389211514</v>
      </c>
      <c r="Q33" s="21">
        <v>32.383324224823859</v>
      </c>
      <c r="R33" s="21">
        <v>150.99511177151084</v>
      </c>
      <c r="S33" s="210"/>
      <c r="T33" s="21">
        <v>27.663503303214611</v>
      </c>
      <c r="U33" s="21">
        <v>21.319358207262717</v>
      </c>
      <c r="V33" s="21">
        <v>31.571893327239536</v>
      </c>
      <c r="W33" s="21">
        <v>29.150271413334718</v>
      </c>
      <c r="X33" s="21">
        <v>109.70502625105159</v>
      </c>
      <c r="Y33" s="21"/>
      <c r="Z33" s="21">
        <v>29.442415797458494</v>
      </c>
      <c r="AA33" s="21">
        <v>31.052546523759535</v>
      </c>
      <c r="AB33" s="21">
        <v>31.754760213809401</v>
      </c>
      <c r="AC33" s="21">
        <v>26.942295845027036</v>
      </c>
      <c r="AD33" s="21">
        <v>119.19</v>
      </c>
      <c r="AE33" s="21"/>
      <c r="AF33" s="21">
        <v>26</v>
      </c>
      <c r="AG33" s="21">
        <v>33.915391539153916</v>
      </c>
      <c r="AH33" s="173">
        <v>15.610205088147557</v>
      </c>
      <c r="AI33" s="173">
        <v>19.899999999999999</v>
      </c>
      <c r="AJ33" s="173">
        <v>95.43</v>
      </c>
      <c r="AL33" s="173">
        <v>22.044603506631098</v>
      </c>
      <c r="AM33" s="173">
        <v>23.090197493824792</v>
      </c>
      <c r="AN33" s="173">
        <v>25.900644779817135</v>
      </c>
      <c r="AO33" s="173">
        <v>45.506961703509297</v>
      </c>
      <c r="AP33" s="173">
        <v>116.54</v>
      </c>
      <c r="AR33" s="173">
        <v>20.066254815820802</v>
      </c>
      <c r="AS33" s="173">
        <v>18.958155422715627</v>
      </c>
      <c r="AT33" s="344">
        <v>31.392558845861807</v>
      </c>
      <c r="AU33" s="344">
        <v>31.765961376208143</v>
      </c>
      <c r="AV33" s="344">
        <f>SUM(AR33:AU33)</f>
        <v>102.18293046060637</v>
      </c>
      <c r="AX33" s="344">
        <v>24.83</v>
      </c>
      <c r="AY33" s="344">
        <v>25.98</v>
      </c>
      <c r="AZ33" s="344">
        <v>20.89</v>
      </c>
      <c r="BA33" s="364">
        <v>23.844087099490718</v>
      </c>
      <c r="BB33" s="364">
        <v>95.54</v>
      </c>
      <c r="BC33" s="209"/>
      <c r="BD33" s="364">
        <v>13.35</v>
      </c>
      <c r="BE33" s="364">
        <v>16.190000000000001</v>
      </c>
      <c r="BF33" s="364">
        <v>20.14</v>
      </c>
      <c r="BG33" s="364">
        <v>20.305</v>
      </c>
      <c r="BH33" s="402">
        <f>SUM(BD33:BG33)</f>
        <v>69.984999999999999</v>
      </c>
      <c r="BJ33" s="364">
        <f>'P&amp;L Rs mn'!BJ34/'Operating Metrics'!BJ94</f>
        <v>17.811913696060039</v>
      </c>
    </row>
    <row r="34" spans="1:62" x14ac:dyDescent="0.35">
      <c r="A34" s="146"/>
      <c r="B34" s="122"/>
      <c r="C34" s="122"/>
      <c r="D34" s="122"/>
      <c r="E34" s="122"/>
      <c r="F34" s="206"/>
      <c r="G34" s="121"/>
      <c r="H34" s="122"/>
      <c r="I34" s="122"/>
      <c r="J34" s="122"/>
      <c r="K34" s="122"/>
      <c r="L34" s="206"/>
      <c r="M34" s="210"/>
      <c r="N34" s="206"/>
      <c r="O34" s="206"/>
      <c r="P34" s="206"/>
      <c r="Q34" s="206"/>
      <c r="R34" s="206"/>
      <c r="S34" s="210"/>
      <c r="T34" s="194"/>
      <c r="U34" s="194"/>
      <c r="V34" s="194"/>
      <c r="W34" s="194"/>
      <c r="X34" s="194"/>
      <c r="Z34" s="194"/>
      <c r="AA34" s="194"/>
      <c r="AB34" s="194"/>
      <c r="AC34" s="194"/>
      <c r="AD34" s="194"/>
      <c r="AF34" s="194"/>
      <c r="AG34" s="194"/>
      <c r="AH34" s="300"/>
      <c r="AI34" s="300"/>
      <c r="AJ34" s="300"/>
      <c r="AL34" s="300"/>
      <c r="AM34" s="300"/>
      <c r="AN34" s="300"/>
      <c r="AO34" s="300"/>
      <c r="AP34" s="300"/>
      <c r="AR34" s="300"/>
      <c r="AS34" s="300"/>
      <c r="AT34" s="300"/>
      <c r="AU34" s="300"/>
      <c r="AV34" s="300"/>
      <c r="AW34"/>
      <c r="AX34" s="300"/>
      <c r="AY34" s="300"/>
      <c r="AZ34" s="300"/>
      <c r="BA34" s="300"/>
      <c r="BB34" s="300"/>
      <c r="BC34" s="209"/>
      <c r="BD34" s="300"/>
      <c r="BE34" s="300"/>
      <c r="BF34" s="300"/>
      <c r="BG34" s="300"/>
      <c r="BH34" s="300"/>
      <c r="BJ34" s="300"/>
    </row>
    <row r="35" spans="1:62" x14ac:dyDescent="0.35">
      <c r="A35" s="149" t="s">
        <v>256</v>
      </c>
      <c r="B35" s="115"/>
      <c r="C35" s="115"/>
      <c r="D35" s="115"/>
      <c r="E35" s="115"/>
      <c r="F35" s="169"/>
      <c r="G35" s="116"/>
      <c r="H35" s="115"/>
      <c r="I35" s="115"/>
      <c r="J35" s="115"/>
      <c r="K35" s="115"/>
      <c r="L35" s="169"/>
      <c r="M35" s="220"/>
      <c r="N35" s="169"/>
      <c r="O35" s="169"/>
      <c r="P35" s="169"/>
      <c r="Q35" s="169"/>
      <c r="R35" s="169"/>
      <c r="S35" s="220"/>
      <c r="AW35" s="88"/>
    </row>
    <row r="36" spans="1:62" x14ac:dyDescent="0.35">
      <c r="A36" s="78" t="s">
        <v>76</v>
      </c>
      <c r="B36" s="317"/>
      <c r="C36" s="317"/>
      <c r="D36" s="317"/>
      <c r="E36" s="317"/>
      <c r="F36" s="207"/>
      <c r="G36" s="93"/>
      <c r="H36" s="317"/>
      <c r="I36" s="317"/>
      <c r="J36" s="317"/>
      <c r="K36" s="317"/>
      <c r="L36" s="207"/>
      <c r="M36" s="189"/>
      <c r="N36" s="207"/>
      <c r="O36" s="207"/>
      <c r="P36" s="207"/>
      <c r="Q36" s="207"/>
      <c r="R36" s="207"/>
      <c r="S36" s="189"/>
      <c r="T36" s="207"/>
      <c r="U36" s="207"/>
      <c r="V36" s="207"/>
      <c r="W36" s="207"/>
      <c r="X36" s="207"/>
      <c r="Y36" s="189"/>
      <c r="Z36" s="207"/>
      <c r="AA36" s="207"/>
      <c r="AB36" s="207"/>
      <c r="AC36" s="207"/>
      <c r="AD36" s="207"/>
      <c r="AE36" s="189"/>
    </row>
    <row r="37" spans="1:62" x14ac:dyDescent="0.35">
      <c r="A37" s="79" t="s">
        <v>77</v>
      </c>
      <c r="B37" s="318"/>
      <c r="C37" s="318"/>
      <c r="D37" s="318"/>
      <c r="E37" s="318"/>
      <c r="F37" s="208"/>
      <c r="G37" s="319"/>
      <c r="H37" s="318"/>
      <c r="I37" s="318"/>
      <c r="J37" s="318"/>
      <c r="K37" s="318"/>
      <c r="L37" s="208"/>
      <c r="M37" s="192"/>
      <c r="N37" s="208"/>
      <c r="O37" s="208"/>
      <c r="P37" s="208"/>
      <c r="Q37" s="208"/>
      <c r="R37" s="208"/>
      <c r="S37" s="192"/>
      <c r="T37" s="208"/>
      <c r="U37" s="208"/>
      <c r="V37" s="208"/>
      <c r="W37" s="208"/>
      <c r="X37" s="208"/>
      <c r="Y37" s="192"/>
      <c r="Z37" s="208"/>
      <c r="AA37" s="208"/>
      <c r="AB37" s="208"/>
      <c r="AC37" s="208"/>
      <c r="AD37" s="208"/>
      <c r="AE37" s="192"/>
    </row>
    <row r="38" spans="1:62" x14ac:dyDescent="0.35">
      <c r="A38" s="79" t="s">
        <v>80</v>
      </c>
      <c r="B38" s="318"/>
      <c r="C38" s="318"/>
      <c r="D38" s="318"/>
      <c r="E38" s="318"/>
      <c r="F38" s="208"/>
      <c r="G38" s="319"/>
      <c r="H38" s="318"/>
      <c r="I38" s="318"/>
      <c r="J38" s="318"/>
      <c r="K38" s="318"/>
      <c r="L38" s="208"/>
      <c r="M38" s="192"/>
      <c r="N38" s="208"/>
      <c r="O38" s="208"/>
      <c r="P38" s="208"/>
      <c r="Q38" s="208"/>
      <c r="R38" s="208"/>
      <c r="S38" s="192"/>
      <c r="T38" s="208"/>
      <c r="U38" s="208"/>
      <c r="V38" s="208"/>
      <c r="W38" s="208"/>
      <c r="X38" s="208"/>
      <c r="Y38" s="192"/>
      <c r="Z38" s="208"/>
      <c r="AA38" s="208"/>
      <c r="AB38" s="208"/>
      <c r="AC38" s="208"/>
      <c r="AD38" s="208"/>
      <c r="AE38" s="192"/>
    </row>
    <row r="39" spans="1:62" x14ac:dyDescent="0.35">
      <c r="A39" s="79" t="s">
        <v>239</v>
      </c>
      <c r="B39" s="318"/>
      <c r="C39" s="318"/>
      <c r="D39" s="318"/>
      <c r="E39" s="318"/>
      <c r="F39" s="208"/>
      <c r="G39" s="319"/>
      <c r="H39" s="318"/>
      <c r="I39" s="318"/>
      <c r="J39" s="318"/>
      <c r="K39" s="318"/>
      <c r="L39" s="208"/>
      <c r="M39" s="192"/>
      <c r="N39" s="208"/>
      <c r="O39" s="208"/>
      <c r="P39" s="208"/>
      <c r="Q39" s="208"/>
      <c r="R39" s="208"/>
      <c r="S39" s="192"/>
      <c r="T39" s="208"/>
      <c r="U39" s="208"/>
      <c r="V39" s="208"/>
      <c r="W39" s="208"/>
      <c r="X39" s="208"/>
      <c r="Y39" s="192"/>
      <c r="Z39" s="208"/>
      <c r="AA39" s="208"/>
      <c r="AB39" s="208"/>
      <c r="AC39" s="208"/>
      <c r="AD39" s="208"/>
      <c r="AE39" s="192"/>
    </row>
    <row r="40" spans="1:62" ht="15" customHeight="1" x14ac:dyDescent="0.35">
      <c r="A40" s="416" t="s">
        <v>218</v>
      </c>
      <c r="B40" s="416"/>
      <c r="C40" s="416"/>
      <c r="D40" s="416"/>
      <c r="E40" s="416"/>
      <c r="F40" s="416"/>
      <c r="G40" s="416"/>
      <c r="H40" s="416"/>
      <c r="I40" s="416"/>
      <c r="J40" s="416"/>
      <c r="K40" s="416"/>
      <c r="L40" s="416"/>
      <c r="M40" s="416"/>
      <c r="N40" s="416"/>
      <c r="O40" s="416"/>
      <c r="P40" s="416"/>
      <c r="Q40" s="416"/>
      <c r="R40" s="416"/>
      <c r="S40" s="416"/>
      <c r="T40" s="416"/>
      <c r="U40" s="416"/>
      <c r="V40" s="416"/>
      <c r="W40" s="416"/>
      <c r="X40" s="416"/>
      <c r="Y40" s="416"/>
      <c r="Z40" s="416"/>
    </row>
    <row r="41" spans="1:62" x14ac:dyDescent="0.35">
      <c r="A41" s="152" t="s">
        <v>244</v>
      </c>
    </row>
    <row r="42" spans="1:62" x14ac:dyDescent="0.35">
      <c r="A42" s="150" t="s">
        <v>260</v>
      </c>
    </row>
    <row r="43" spans="1:62" x14ac:dyDescent="0.35">
      <c r="A43" s="79" t="s">
        <v>245</v>
      </c>
    </row>
    <row r="44" spans="1:62" x14ac:dyDescent="0.35">
      <c r="A44" s="78" t="s">
        <v>246</v>
      </c>
    </row>
    <row r="45" spans="1:62" x14ac:dyDescent="0.35">
      <c r="A45" s="79" t="s">
        <v>247</v>
      </c>
    </row>
    <row r="46" spans="1:62" x14ac:dyDescent="0.35">
      <c r="A46" s="78" t="s">
        <v>313</v>
      </c>
    </row>
    <row r="47" spans="1:62" x14ac:dyDescent="0.35">
      <c r="A47" s="298" t="s">
        <v>273</v>
      </c>
    </row>
    <row r="48" spans="1:62" x14ac:dyDescent="0.35">
      <c r="A48" s="298" t="s">
        <v>314</v>
      </c>
    </row>
    <row r="49" spans="1:1" x14ac:dyDescent="0.35">
      <c r="A49" s="298" t="s">
        <v>315</v>
      </c>
    </row>
    <row r="50" spans="1:1" x14ac:dyDescent="0.35">
      <c r="A50" s="298" t="s">
        <v>296</v>
      </c>
    </row>
    <row r="51" spans="1:1" x14ac:dyDescent="0.35">
      <c r="A51" s="298" t="s">
        <v>306</v>
      </c>
    </row>
    <row r="52" spans="1:1" ht="16.5" x14ac:dyDescent="0.35">
      <c r="A52" s="298" t="s">
        <v>307</v>
      </c>
    </row>
    <row r="53" spans="1:1" ht="16.5" x14ac:dyDescent="0.35">
      <c r="A53" s="298" t="s">
        <v>316</v>
      </c>
    </row>
    <row r="54" spans="1:1" ht="16.5" x14ac:dyDescent="0.35">
      <c r="A54" s="298" t="s">
        <v>308</v>
      </c>
    </row>
    <row r="55" spans="1:1" ht="16.5" x14ac:dyDescent="0.35">
      <c r="A55" s="298" t="s">
        <v>309</v>
      </c>
    </row>
    <row r="56" spans="1:1" ht="16.5" x14ac:dyDescent="0.35">
      <c r="A56" s="298" t="s">
        <v>310</v>
      </c>
    </row>
    <row r="57" spans="1:1" x14ac:dyDescent="0.35">
      <c r="A57" s="298" t="s">
        <v>317</v>
      </c>
    </row>
    <row r="58" spans="1:1" x14ac:dyDescent="0.35">
      <c r="A58" s="298" t="s">
        <v>311</v>
      </c>
    </row>
    <row r="59" spans="1:1" x14ac:dyDescent="0.35">
      <c r="A59" s="298" t="s">
        <v>305</v>
      </c>
    </row>
    <row r="60" spans="1:1" x14ac:dyDescent="0.35">
      <c r="A60" s="298" t="s">
        <v>342</v>
      </c>
    </row>
    <row r="66" spans="34:44" x14ac:dyDescent="0.35">
      <c r="AH66" s="302"/>
      <c r="AI66" s="302"/>
      <c r="AL66" s="302"/>
      <c r="AM66" s="302"/>
      <c r="AN66" s="302"/>
      <c r="AO66" s="302"/>
      <c r="AP66" s="302"/>
      <c r="AR66" s="302"/>
    </row>
    <row r="67" spans="34:44" x14ac:dyDescent="0.35">
      <c r="AH67" s="302"/>
      <c r="AI67" s="302"/>
      <c r="AL67" s="302"/>
      <c r="AM67" s="302"/>
      <c r="AN67" s="302"/>
      <c r="AO67" s="302"/>
      <c r="AP67" s="302"/>
      <c r="AR67" s="302"/>
    </row>
    <row r="68" spans="34:44" x14ac:dyDescent="0.35">
      <c r="AH68" s="302"/>
      <c r="AI68" s="302"/>
      <c r="AL68" s="302"/>
      <c r="AM68" s="302"/>
      <c r="AN68" s="302"/>
      <c r="AO68" s="302"/>
      <c r="AP68" s="302"/>
      <c r="AR68" s="302"/>
    </row>
    <row r="69" spans="34:44" x14ac:dyDescent="0.35">
      <c r="AH69" s="302"/>
      <c r="AI69" s="302"/>
      <c r="AL69" s="302"/>
      <c r="AM69" s="302"/>
      <c r="AN69" s="302"/>
      <c r="AO69" s="302"/>
      <c r="AP69" s="302"/>
      <c r="AR69" s="302"/>
    </row>
    <row r="70" spans="34:44" x14ac:dyDescent="0.35">
      <c r="AH70" s="302"/>
      <c r="AI70" s="302"/>
      <c r="AL70" s="302"/>
      <c r="AM70" s="302"/>
      <c r="AN70" s="302"/>
      <c r="AO70" s="302"/>
      <c r="AP70" s="302"/>
      <c r="AR70" s="302"/>
    </row>
    <row r="71" spans="34:44" x14ac:dyDescent="0.35">
      <c r="AH71" s="302"/>
      <c r="AI71" s="302"/>
      <c r="AL71" s="302"/>
      <c r="AM71" s="302"/>
      <c r="AN71" s="302"/>
      <c r="AO71" s="302"/>
      <c r="AP71" s="302"/>
      <c r="AR71" s="302"/>
    </row>
    <row r="72" spans="34:44" x14ac:dyDescent="0.35">
      <c r="AH72" s="302"/>
      <c r="AI72" s="302"/>
      <c r="AL72" s="302"/>
      <c r="AM72" s="302"/>
      <c r="AN72" s="302"/>
      <c r="AO72" s="302"/>
      <c r="AP72" s="302"/>
      <c r="AR72" s="302"/>
    </row>
    <row r="73" spans="34:44" x14ac:dyDescent="0.35">
      <c r="AH73" s="302"/>
      <c r="AI73" s="302"/>
      <c r="AL73" s="302"/>
      <c r="AM73" s="302"/>
      <c r="AN73" s="302"/>
      <c r="AO73" s="302"/>
      <c r="AP73" s="302"/>
      <c r="AR73" s="302"/>
    </row>
    <row r="74" spans="34:44" x14ac:dyDescent="0.35">
      <c r="AH74" s="302"/>
      <c r="AI74" s="302"/>
      <c r="AL74" s="302"/>
      <c r="AM74" s="302"/>
      <c r="AN74" s="302"/>
      <c r="AO74" s="302"/>
      <c r="AP74" s="302"/>
      <c r="AR74" s="302"/>
    </row>
    <row r="75" spans="34:44" x14ac:dyDescent="0.35">
      <c r="AH75" s="302"/>
      <c r="AI75" s="302"/>
      <c r="AL75" s="302"/>
      <c r="AM75" s="302"/>
      <c r="AN75" s="302"/>
      <c r="AO75" s="302"/>
      <c r="AP75" s="302"/>
      <c r="AR75" s="302"/>
    </row>
    <row r="76" spans="34:44" x14ac:dyDescent="0.35">
      <c r="AH76" s="302"/>
      <c r="AI76" s="302"/>
      <c r="AL76" s="302"/>
      <c r="AM76" s="302"/>
      <c r="AN76" s="302"/>
      <c r="AO76" s="302"/>
      <c r="AP76" s="302"/>
      <c r="AR76" s="302"/>
    </row>
    <row r="77" spans="34:44" x14ac:dyDescent="0.35">
      <c r="AH77" s="302"/>
      <c r="AI77" s="302"/>
      <c r="AL77" s="302"/>
      <c r="AM77" s="302"/>
      <c r="AN77" s="302"/>
      <c r="AO77" s="302"/>
      <c r="AP77" s="302"/>
      <c r="AR77" s="302"/>
    </row>
    <row r="78" spans="34:44" x14ac:dyDescent="0.35">
      <c r="AH78" s="302"/>
      <c r="AI78" s="302"/>
      <c r="AL78" s="302"/>
      <c r="AM78" s="302"/>
      <c r="AN78" s="302"/>
      <c r="AO78" s="302"/>
      <c r="AP78" s="302"/>
      <c r="AR78" s="302"/>
    </row>
    <row r="79" spans="34:44" x14ac:dyDescent="0.35">
      <c r="AH79" s="302"/>
      <c r="AI79" s="302"/>
      <c r="AL79" s="302"/>
      <c r="AM79" s="302"/>
      <c r="AN79" s="302"/>
      <c r="AO79" s="302"/>
      <c r="AP79" s="302"/>
      <c r="AR79" s="302"/>
    </row>
    <row r="80" spans="34:44" x14ac:dyDescent="0.35">
      <c r="AH80" s="302"/>
      <c r="AI80" s="302"/>
      <c r="AL80" s="302"/>
      <c r="AM80" s="302"/>
      <c r="AN80" s="302"/>
      <c r="AO80" s="302"/>
      <c r="AP80" s="302"/>
      <c r="AR80" s="302"/>
    </row>
    <row r="81" spans="34:44" x14ac:dyDescent="0.35">
      <c r="AH81" s="302"/>
      <c r="AI81" s="302"/>
      <c r="AL81" s="302"/>
      <c r="AM81" s="302"/>
      <c r="AN81" s="302"/>
      <c r="AO81" s="302"/>
      <c r="AP81" s="302"/>
      <c r="AR81" s="302"/>
    </row>
    <row r="82" spans="34:44" x14ac:dyDescent="0.35">
      <c r="AH82" s="302"/>
      <c r="AI82" s="302"/>
      <c r="AL82" s="302"/>
      <c r="AM82" s="302"/>
      <c r="AN82" s="302"/>
      <c r="AO82" s="302"/>
      <c r="AP82" s="302"/>
      <c r="AR82" s="302"/>
    </row>
    <row r="83" spans="34:44" x14ac:dyDescent="0.35">
      <c r="AH83" s="302"/>
      <c r="AI83" s="302"/>
      <c r="AL83" s="302"/>
      <c r="AM83" s="302"/>
      <c r="AN83" s="302"/>
      <c r="AO83" s="302"/>
      <c r="AP83" s="302"/>
      <c r="AR83" s="302"/>
    </row>
    <row r="84" spans="34:44" x14ac:dyDescent="0.35">
      <c r="AH84" s="302"/>
      <c r="AI84" s="302"/>
      <c r="AL84" s="302"/>
      <c r="AM84" s="302"/>
      <c r="AN84" s="302"/>
      <c r="AO84" s="302"/>
      <c r="AP84" s="302"/>
      <c r="AR84" s="302"/>
    </row>
    <row r="85" spans="34:44" x14ac:dyDescent="0.35">
      <c r="AH85" s="302"/>
      <c r="AI85" s="302"/>
      <c r="AL85" s="302"/>
      <c r="AM85" s="302"/>
      <c r="AN85" s="302"/>
      <c r="AO85" s="302"/>
      <c r="AP85" s="302"/>
      <c r="AR85" s="302"/>
    </row>
    <row r="86" spans="34:44" x14ac:dyDescent="0.35">
      <c r="AH86" s="302"/>
      <c r="AI86" s="302"/>
      <c r="AL86" s="302"/>
      <c r="AM86" s="302"/>
      <c r="AN86" s="302"/>
      <c r="AO86" s="302"/>
      <c r="AP86" s="302"/>
      <c r="AR86" s="302"/>
    </row>
    <row r="87" spans="34:44" x14ac:dyDescent="0.35">
      <c r="AH87" s="302"/>
      <c r="AI87" s="302"/>
      <c r="AL87" s="302"/>
      <c r="AM87" s="302"/>
      <c r="AN87" s="302"/>
      <c r="AO87" s="302"/>
      <c r="AP87" s="302"/>
      <c r="AR87" s="302"/>
    </row>
    <row r="88" spans="34:44" x14ac:dyDescent="0.35">
      <c r="AH88" s="302"/>
      <c r="AI88" s="302"/>
      <c r="AL88" s="302"/>
      <c r="AM88" s="302"/>
      <c r="AN88" s="302"/>
      <c r="AO88" s="302"/>
      <c r="AP88" s="302"/>
      <c r="AR88" s="302"/>
    </row>
    <row r="89" spans="34:44" x14ac:dyDescent="0.35">
      <c r="AH89" s="302"/>
      <c r="AI89" s="302"/>
      <c r="AL89" s="302"/>
      <c r="AM89" s="302"/>
      <c r="AN89" s="302"/>
      <c r="AO89" s="302"/>
      <c r="AP89" s="302"/>
      <c r="AR89" s="302"/>
    </row>
    <row r="90" spans="34:44" x14ac:dyDescent="0.35">
      <c r="AH90" s="302"/>
      <c r="AI90" s="302"/>
      <c r="AL90" s="302"/>
      <c r="AM90" s="302"/>
      <c r="AN90" s="302"/>
      <c r="AO90" s="302"/>
      <c r="AP90" s="302"/>
      <c r="AR90" s="302"/>
    </row>
    <row r="91" spans="34:44" x14ac:dyDescent="0.35">
      <c r="AH91" s="302"/>
      <c r="AI91" s="302"/>
      <c r="AL91" s="302"/>
      <c r="AM91" s="302"/>
      <c r="AN91" s="302"/>
      <c r="AO91" s="302"/>
      <c r="AP91" s="302"/>
      <c r="AR91" s="302"/>
    </row>
    <row r="92" spans="34:44" x14ac:dyDescent="0.35">
      <c r="AH92" s="302"/>
      <c r="AI92" s="302"/>
      <c r="AL92" s="302"/>
      <c r="AM92" s="302"/>
      <c r="AN92" s="302"/>
      <c r="AO92" s="302"/>
      <c r="AP92" s="302"/>
      <c r="AR92" s="302"/>
    </row>
    <row r="93" spans="34:44" x14ac:dyDescent="0.35">
      <c r="AH93" s="302"/>
      <c r="AI93" s="302"/>
      <c r="AL93" s="302"/>
      <c r="AM93" s="302"/>
      <c r="AN93" s="302"/>
      <c r="AO93" s="302"/>
      <c r="AP93" s="302"/>
      <c r="AR93" s="302"/>
    </row>
    <row r="94" spans="34:44" x14ac:dyDescent="0.35">
      <c r="AH94" s="302"/>
      <c r="AI94" s="302"/>
      <c r="AL94" s="302"/>
      <c r="AM94" s="302"/>
      <c r="AN94" s="302"/>
      <c r="AO94" s="302"/>
      <c r="AP94" s="302"/>
      <c r="AR94" s="302"/>
    </row>
    <row r="95" spans="34:44" x14ac:dyDescent="0.35">
      <c r="AH95" s="302"/>
      <c r="AI95" s="302"/>
      <c r="AL95" s="302"/>
      <c r="AM95" s="302"/>
      <c r="AN95" s="302"/>
      <c r="AO95" s="302"/>
      <c r="AP95" s="302"/>
      <c r="AR95" s="302"/>
    </row>
    <row r="96" spans="34:44" x14ac:dyDescent="0.35">
      <c r="AH96" s="302"/>
      <c r="AI96" s="302"/>
      <c r="AL96" s="302"/>
      <c r="AM96" s="302"/>
      <c r="AN96" s="302"/>
      <c r="AO96" s="302"/>
      <c r="AP96" s="302"/>
      <c r="AR96" s="302"/>
    </row>
    <row r="97" spans="34:44" x14ac:dyDescent="0.35">
      <c r="AH97" s="302"/>
      <c r="AI97" s="302"/>
      <c r="AL97" s="302"/>
      <c r="AM97" s="302"/>
      <c r="AN97" s="302"/>
      <c r="AO97" s="302"/>
      <c r="AP97" s="302"/>
      <c r="AR97" s="302"/>
    </row>
    <row r="98" spans="34:44" x14ac:dyDescent="0.35">
      <c r="AH98" s="302"/>
      <c r="AI98" s="302"/>
      <c r="AL98" s="302"/>
      <c r="AM98" s="302"/>
      <c r="AN98" s="302"/>
      <c r="AO98" s="302"/>
      <c r="AP98" s="302"/>
      <c r="AR98" s="302"/>
    </row>
    <row r="99" spans="34:44" x14ac:dyDescent="0.35">
      <c r="AH99" s="302"/>
      <c r="AI99" s="302"/>
      <c r="AL99" s="302"/>
      <c r="AM99" s="302"/>
      <c r="AN99" s="302"/>
      <c r="AO99" s="302"/>
      <c r="AP99" s="302"/>
      <c r="AR99" s="302"/>
    </row>
    <row r="100" spans="34:44" x14ac:dyDescent="0.35">
      <c r="AH100" s="302"/>
      <c r="AI100" s="302"/>
      <c r="AL100" s="302"/>
      <c r="AM100" s="302"/>
      <c r="AN100" s="302"/>
      <c r="AO100" s="302"/>
      <c r="AP100" s="302"/>
      <c r="AR100" s="302"/>
    </row>
    <row r="101" spans="34:44" x14ac:dyDescent="0.35">
      <c r="AH101" s="302"/>
      <c r="AI101" s="302"/>
      <c r="AL101" s="302"/>
      <c r="AM101" s="302"/>
      <c r="AN101" s="302"/>
      <c r="AO101" s="302"/>
      <c r="AP101" s="302"/>
      <c r="AR101" s="302"/>
    </row>
    <row r="102" spans="34:44" x14ac:dyDescent="0.35">
      <c r="AH102" s="302"/>
      <c r="AI102" s="302"/>
      <c r="AL102" s="302"/>
      <c r="AM102" s="302"/>
      <c r="AN102" s="302"/>
      <c r="AO102" s="302"/>
      <c r="AP102" s="302"/>
      <c r="AR102" s="302"/>
    </row>
    <row r="103" spans="34:44" x14ac:dyDescent="0.35">
      <c r="AH103" s="302"/>
      <c r="AI103" s="302"/>
      <c r="AL103" s="302"/>
      <c r="AM103" s="302"/>
      <c r="AN103" s="302"/>
      <c r="AO103" s="302"/>
      <c r="AP103" s="302"/>
      <c r="AR103" s="302"/>
    </row>
    <row r="104" spans="34:44" x14ac:dyDescent="0.35">
      <c r="AH104" s="302"/>
      <c r="AI104" s="302"/>
      <c r="AL104" s="302"/>
      <c r="AM104" s="302"/>
      <c r="AN104" s="302"/>
      <c r="AO104" s="302"/>
      <c r="AP104" s="302"/>
      <c r="AR104" s="302"/>
    </row>
  </sheetData>
  <mergeCells count="12">
    <mergeCell ref="BD1:BH1"/>
    <mergeCell ref="AX1:BB1"/>
    <mergeCell ref="A40:Z40"/>
    <mergeCell ref="A1:A2"/>
    <mergeCell ref="B1:F1"/>
    <mergeCell ref="H1:L1"/>
    <mergeCell ref="N1:R1"/>
    <mergeCell ref="AL1:AP1"/>
    <mergeCell ref="AF1:AJ1"/>
    <mergeCell ref="T1:X1"/>
    <mergeCell ref="Z1:AD1"/>
    <mergeCell ref="AR1:AV1"/>
  </mergeCells>
  <printOptions horizontalCentered="1"/>
  <pageMargins left="0" right="0.19" top="0.25" bottom="0.25" header="0" footer="0"/>
  <pageSetup paperSize="9" scale="67" fitToHeight="2" orientation="portrait" r:id="rId1"/>
  <headerFooter alignWithMargins="0"/>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J119"/>
  <sheetViews>
    <sheetView showGridLines="0" zoomScale="95" zoomScaleNormal="100" workbookViewId="0">
      <pane xSplit="1" ySplit="2" topLeftCell="BC23" activePane="bottomRight" state="frozen"/>
      <selection activeCell="AQ61" sqref="AQ61"/>
      <selection pane="topRight" activeCell="AQ61" sqref="AQ61"/>
      <selection pane="bottomLeft" activeCell="AQ61" sqref="AQ61"/>
      <selection pane="bottomRight" activeCell="BJ24" sqref="BJ24"/>
    </sheetView>
  </sheetViews>
  <sheetFormatPr defaultRowHeight="14.5" outlineLevelCol="1" x14ac:dyDescent="0.35"/>
  <cols>
    <col min="1" max="1" width="68.7265625" style="150" customWidth="1"/>
    <col min="2" max="5" width="12.7265625" hidden="1" customWidth="1" outlineLevel="1"/>
    <col min="6" max="6" width="12.7265625" style="172" hidden="1" customWidth="1" collapsed="1"/>
    <col min="7" max="7" width="2.26953125" style="105" hidden="1" customWidth="1"/>
    <col min="8" max="11" width="12.7265625" hidden="1" customWidth="1" outlineLevel="1"/>
    <col min="12" max="12" width="12.7265625" style="172" hidden="1" customWidth="1" collapsed="1"/>
    <col min="13" max="13" width="2.26953125" style="105" hidden="1" customWidth="1"/>
    <col min="14" max="17" width="12.7265625" hidden="1" customWidth="1" outlineLevel="1"/>
    <col min="18" max="18" width="12.7265625" style="172" hidden="1" customWidth="1" collapsed="1"/>
    <col min="19" max="19" width="2.26953125" style="105" hidden="1" customWidth="1"/>
    <col min="20" max="23" width="12.7265625" hidden="1" customWidth="1" outlineLevel="1"/>
    <col min="24" max="24" width="12.7265625" style="172" hidden="1" customWidth="1" collapsed="1"/>
    <col min="25" max="25" width="2.26953125" style="178" customWidth="1"/>
    <col min="26" max="29" width="12.7265625" style="172" hidden="1" customWidth="1" outlineLevel="1"/>
    <col min="30" max="30" width="12.7265625" style="172" customWidth="1" collapsed="1"/>
    <col min="31" max="31" width="2.26953125" style="161" customWidth="1"/>
    <col min="32" max="35" width="12.7265625" style="172" hidden="1" customWidth="1" outlineLevel="1"/>
    <col min="36" max="36" width="12.7265625" style="172" customWidth="1" collapsed="1"/>
    <col min="37" max="37" width="2.26953125" customWidth="1"/>
    <col min="38" max="41" width="12.7265625" style="172" hidden="1" customWidth="1" outlineLevel="1"/>
    <col min="42" max="42" width="12.7265625" bestFit="1" customWidth="1" collapsed="1"/>
    <col min="43" max="43" width="2.1796875" customWidth="1"/>
    <col min="44" max="46" width="12.7265625" style="172" hidden="1" customWidth="1" outlineLevel="1"/>
    <col min="47" max="47" width="12.7265625" hidden="1" customWidth="1" outlineLevel="1"/>
    <col min="48" max="48" width="13.81640625" customWidth="1" collapsed="1"/>
    <col min="49" max="49" width="2.453125" customWidth="1"/>
    <col min="50" max="51" width="12.81640625" hidden="1" customWidth="1" outlineLevel="1"/>
    <col min="52" max="53" width="12.7265625" hidden="1" customWidth="1" outlineLevel="1"/>
    <col min="54" max="54" width="12.7265625" bestFit="1" customWidth="1" collapsed="1"/>
    <col min="55" max="55" width="6.81640625" customWidth="1"/>
    <col min="56" max="59" width="12.81640625" customWidth="1" outlineLevel="1"/>
    <col min="60" max="60" width="14.26953125" customWidth="1"/>
    <col min="61" max="61" width="4.453125" customWidth="1"/>
    <col min="62" max="62" width="12.81640625" customWidth="1"/>
  </cols>
  <sheetData>
    <row r="1" spans="1:62" s="89" customFormat="1" x14ac:dyDescent="0.35">
      <c r="A1" s="413" t="s">
        <v>0</v>
      </c>
      <c r="B1" s="412" t="s">
        <v>225</v>
      </c>
      <c r="C1" s="412"/>
      <c r="D1" s="412"/>
      <c r="E1" s="412"/>
      <c r="F1" s="412"/>
      <c r="G1" s="103"/>
      <c r="H1" s="412" t="s">
        <v>224</v>
      </c>
      <c r="I1" s="412"/>
      <c r="J1" s="412"/>
      <c r="K1" s="412"/>
      <c r="L1" s="412"/>
      <c r="M1" s="103"/>
      <c r="N1" s="412" t="s">
        <v>223</v>
      </c>
      <c r="O1" s="412"/>
      <c r="P1" s="412"/>
      <c r="Q1" s="412"/>
      <c r="R1" s="412"/>
      <c r="S1" s="103"/>
      <c r="T1" s="412" t="s">
        <v>1</v>
      </c>
      <c r="U1" s="412"/>
      <c r="V1" s="412"/>
      <c r="W1" s="412"/>
      <c r="X1" s="412"/>
      <c r="Y1" s="104"/>
      <c r="Z1" s="412" t="s">
        <v>2</v>
      </c>
      <c r="AA1" s="412"/>
      <c r="AB1" s="412"/>
      <c r="AC1" s="412"/>
      <c r="AD1" s="412"/>
      <c r="AE1" s="104"/>
      <c r="AF1" s="412" t="s">
        <v>263</v>
      </c>
      <c r="AG1" s="412"/>
      <c r="AH1" s="412"/>
      <c r="AI1" s="412"/>
      <c r="AJ1" s="412"/>
      <c r="AL1" s="412" t="s">
        <v>287</v>
      </c>
      <c r="AM1" s="412"/>
      <c r="AN1" s="412"/>
      <c r="AO1" s="412"/>
      <c r="AP1" s="412"/>
      <c r="AR1" s="412" t="s">
        <v>333</v>
      </c>
      <c r="AS1" s="412"/>
      <c r="AT1" s="412"/>
      <c r="AU1" s="412"/>
      <c r="AV1" s="412"/>
      <c r="AX1" s="410" t="s">
        <v>357</v>
      </c>
      <c r="AY1" s="410"/>
      <c r="AZ1" s="410"/>
      <c r="BA1" s="410"/>
      <c r="BB1" s="410"/>
      <c r="BD1" s="410" t="s">
        <v>365</v>
      </c>
      <c r="BE1" s="410"/>
      <c r="BF1" s="410"/>
      <c r="BG1" s="410"/>
      <c r="BH1" s="410"/>
      <c r="BI1" s="366"/>
      <c r="BJ1" s="313" t="s">
        <v>377</v>
      </c>
    </row>
    <row r="2" spans="1:62" s="89" customFormat="1" x14ac:dyDescent="0.35">
      <c r="A2" s="413"/>
      <c r="B2" s="313" t="s">
        <v>3</v>
      </c>
      <c r="C2" s="313" t="s">
        <v>4</v>
      </c>
      <c r="D2" s="313" t="s">
        <v>5</v>
      </c>
      <c r="E2" s="313" t="s">
        <v>6</v>
      </c>
      <c r="F2" s="313" t="s">
        <v>7</v>
      </c>
      <c r="G2" s="103"/>
      <c r="H2" s="313" t="s">
        <v>3</v>
      </c>
      <c r="I2" s="313" t="s">
        <v>4</v>
      </c>
      <c r="J2" s="313" t="s">
        <v>5</v>
      </c>
      <c r="K2" s="313" t="s">
        <v>6</v>
      </c>
      <c r="L2" s="313" t="s">
        <v>7</v>
      </c>
      <c r="M2" s="103"/>
      <c r="N2" s="313" t="s">
        <v>3</v>
      </c>
      <c r="O2" s="313" t="s">
        <v>4</v>
      </c>
      <c r="P2" s="313" t="s">
        <v>5</v>
      </c>
      <c r="Q2" s="313" t="s">
        <v>6</v>
      </c>
      <c r="R2" s="313" t="s">
        <v>7</v>
      </c>
      <c r="S2" s="103"/>
      <c r="T2" s="313" t="s">
        <v>3</v>
      </c>
      <c r="U2" s="313" t="s">
        <v>4</v>
      </c>
      <c r="V2" s="313" t="s">
        <v>5</v>
      </c>
      <c r="W2" s="313" t="s">
        <v>6</v>
      </c>
      <c r="X2" s="313" t="s">
        <v>7</v>
      </c>
      <c r="Y2" s="104"/>
      <c r="Z2" s="313" t="s">
        <v>3</v>
      </c>
      <c r="AA2" s="313" t="s">
        <v>4</v>
      </c>
      <c r="AB2" s="313" t="s">
        <v>5</v>
      </c>
      <c r="AC2" s="313" t="s">
        <v>6</v>
      </c>
      <c r="AD2" s="313" t="s">
        <v>7</v>
      </c>
      <c r="AE2" s="104"/>
      <c r="AF2" s="313" t="s">
        <v>3</v>
      </c>
      <c r="AG2" s="313" t="s">
        <v>4</v>
      </c>
      <c r="AH2" s="313" t="s">
        <v>5</v>
      </c>
      <c r="AI2" s="313" t="s">
        <v>6</v>
      </c>
      <c r="AJ2" s="313" t="s">
        <v>7</v>
      </c>
      <c r="AL2" s="313" t="s">
        <v>3</v>
      </c>
      <c r="AM2" s="313" t="s">
        <v>4</v>
      </c>
      <c r="AN2" s="313" t="s">
        <v>5</v>
      </c>
      <c r="AO2" s="313" t="s">
        <v>6</v>
      </c>
      <c r="AP2" s="313" t="s">
        <v>7</v>
      </c>
      <c r="AR2" s="313" t="s">
        <v>3</v>
      </c>
      <c r="AS2" s="313" t="s">
        <v>4</v>
      </c>
      <c r="AT2" s="313" t="s">
        <v>5</v>
      </c>
      <c r="AU2" s="313" t="s">
        <v>6</v>
      </c>
      <c r="AV2" s="313" t="s">
        <v>7</v>
      </c>
      <c r="AX2" s="313" t="s">
        <v>3</v>
      </c>
      <c r="AY2" s="313" t="s">
        <v>4</v>
      </c>
      <c r="AZ2" s="313" t="s">
        <v>5</v>
      </c>
      <c r="BA2" s="313" t="s">
        <v>6</v>
      </c>
      <c r="BB2" s="313" t="s">
        <v>7</v>
      </c>
      <c r="BD2" s="313" t="s">
        <v>3</v>
      </c>
      <c r="BE2" s="313" t="s">
        <v>4</v>
      </c>
      <c r="BF2" s="313" t="s">
        <v>5</v>
      </c>
      <c r="BG2" s="313" t="s">
        <v>6</v>
      </c>
      <c r="BH2" s="313" t="s">
        <v>7</v>
      </c>
      <c r="BJ2" s="313" t="s">
        <v>3</v>
      </c>
    </row>
    <row r="3" spans="1:62" s="89" customFormat="1" hidden="1" x14ac:dyDescent="0.35">
      <c r="A3" s="145" t="s">
        <v>41</v>
      </c>
      <c r="B3" s="47"/>
      <c r="C3" s="47"/>
      <c r="D3" s="47"/>
      <c r="E3" s="47"/>
      <c r="F3" s="154"/>
      <c r="G3" s="13"/>
      <c r="H3" s="47"/>
      <c r="I3" s="47"/>
      <c r="J3" s="47"/>
      <c r="K3" s="47"/>
      <c r="L3" s="154"/>
      <c r="M3" s="13"/>
      <c r="N3" s="47"/>
      <c r="O3" s="47"/>
      <c r="P3" s="47"/>
      <c r="Q3" s="47"/>
      <c r="R3" s="154"/>
      <c r="S3" s="38"/>
      <c r="T3" s="47"/>
      <c r="U3" s="47"/>
      <c r="V3" s="47"/>
      <c r="W3" s="47"/>
      <c r="X3" s="154"/>
      <c r="Y3" s="173"/>
      <c r="Z3" s="174"/>
      <c r="AA3" s="174"/>
      <c r="AB3" s="174"/>
      <c r="AC3" s="174"/>
      <c r="AD3" s="174"/>
      <c r="AE3" s="174"/>
      <c r="AF3" s="174"/>
      <c r="AG3" s="174"/>
      <c r="AH3" s="174"/>
      <c r="AI3" s="174"/>
      <c r="AJ3" s="174"/>
      <c r="AK3" s="123"/>
      <c r="AL3" s="174"/>
      <c r="AM3" s="174"/>
      <c r="AN3" s="174"/>
      <c r="AO3" s="174"/>
      <c r="AP3" s="174"/>
      <c r="AR3" s="174"/>
      <c r="AS3" s="174"/>
      <c r="AT3" s="174"/>
    </row>
    <row r="4" spans="1:62" s="89" customFormat="1" ht="15" hidden="1" customHeight="1" x14ac:dyDescent="0.35">
      <c r="A4" s="110" t="s">
        <v>198</v>
      </c>
      <c r="B4" s="62">
        <v>0.52685784450053796</v>
      </c>
      <c r="C4" s="62">
        <v>0.5290672355603262</v>
      </c>
      <c r="D4" s="62">
        <v>0.51311166681925813</v>
      </c>
      <c r="E4" s="56">
        <v>0.50929691117787135</v>
      </c>
      <c r="F4" s="70">
        <v>0.51958341451449841</v>
      </c>
      <c r="G4" s="13"/>
      <c r="H4" s="62">
        <v>0.49191546562208438</v>
      </c>
      <c r="I4" s="62">
        <v>0.48440495116390153</v>
      </c>
      <c r="J4" s="62">
        <v>0.47340454356476475</v>
      </c>
      <c r="K4" s="56">
        <v>0.46280547963096497</v>
      </c>
      <c r="L4" s="70">
        <v>0.47774845783199976</v>
      </c>
      <c r="M4" s="13"/>
      <c r="N4" s="62">
        <v>0.45151880462305044</v>
      </c>
      <c r="O4" s="62">
        <v>0.43725759068287801</v>
      </c>
      <c r="P4" s="62">
        <v>0.42763080942540332</v>
      </c>
      <c r="Q4" s="56">
        <v>0.41622087634393518</v>
      </c>
      <c r="R4" s="70">
        <v>0.43273304255066242</v>
      </c>
      <c r="S4" s="93"/>
      <c r="T4" s="62">
        <v>0.39554858535813742</v>
      </c>
      <c r="U4" s="62">
        <v>0.4147020636904129</v>
      </c>
      <c r="V4" s="62">
        <v>0.41101339326316355</v>
      </c>
      <c r="W4" s="56">
        <v>0.42711450181801736</v>
      </c>
      <c r="X4" s="70">
        <v>0.41221490273488215</v>
      </c>
      <c r="Y4" s="173"/>
      <c r="Z4" s="70">
        <v>0.42008742784963909</v>
      </c>
      <c r="AA4" s="70">
        <v>0.41076344737885978</v>
      </c>
      <c r="AB4" s="70">
        <v>0.42557547148070179</v>
      </c>
      <c r="AC4" s="70">
        <v>0.40796568520583865</v>
      </c>
      <c r="AD4" s="70">
        <v>0.41609800797875984</v>
      </c>
      <c r="AE4" s="50"/>
      <c r="AF4" s="70">
        <v>0.39966542751025375</v>
      </c>
      <c r="AG4" s="70">
        <v>0.39343360157991297</v>
      </c>
      <c r="AH4" s="70">
        <v>0.39727754821420364</v>
      </c>
      <c r="AI4" s="70">
        <v>0.39633079351612116</v>
      </c>
      <c r="AJ4" s="70">
        <v>0.39664372288009681</v>
      </c>
      <c r="AK4" s="107"/>
      <c r="AL4" s="309" t="s">
        <v>293</v>
      </c>
      <c r="AM4" s="309" t="s">
        <v>293</v>
      </c>
      <c r="AN4" s="309" t="s">
        <v>293</v>
      </c>
      <c r="AO4" s="309" t="s">
        <v>293</v>
      </c>
      <c r="AP4" s="309" t="s">
        <v>293</v>
      </c>
      <c r="AR4" s="309" t="s">
        <v>293</v>
      </c>
      <c r="AS4" s="309" t="s">
        <v>293</v>
      </c>
      <c r="AT4" s="309" t="s">
        <v>293</v>
      </c>
      <c r="AU4" s="309" t="s">
        <v>293</v>
      </c>
      <c r="AV4" s="309" t="s">
        <v>293</v>
      </c>
      <c r="AX4" s="309" t="s">
        <v>293</v>
      </c>
      <c r="AY4" s="309" t="s">
        <v>293</v>
      </c>
      <c r="AZ4" s="309" t="s">
        <v>293</v>
      </c>
      <c r="BA4" s="309" t="s">
        <v>293</v>
      </c>
      <c r="BB4" s="309" t="s">
        <v>293</v>
      </c>
      <c r="BD4" s="309" t="s">
        <v>293</v>
      </c>
      <c r="BE4" s="309" t="s">
        <v>293</v>
      </c>
      <c r="BF4" s="309" t="s">
        <v>293</v>
      </c>
      <c r="BG4" s="309" t="s">
        <v>293</v>
      </c>
      <c r="BH4" s="309" t="s">
        <v>293</v>
      </c>
      <c r="BJ4" s="309" t="s">
        <v>293</v>
      </c>
    </row>
    <row r="5" spans="1:62" s="89" customFormat="1" hidden="1" x14ac:dyDescent="0.35">
      <c r="A5" s="51" t="s">
        <v>42</v>
      </c>
      <c r="B5" s="43">
        <v>0.1706995262430912</v>
      </c>
      <c r="C5" s="43">
        <v>0.1672329545677331</v>
      </c>
      <c r="D5" s="43">
        <v>0.1709912110552822</v>
      </c>
      <c r="E5" s="44">
        <v>0.17126380461921614</v>
      </c>
      <c r="F5" s="50">
        <v>0.17004687412133063</v>
      </c>
      <c r="G5" s="11"/>
      <c r="H5" s="43">
        <v>0.18100562480688354</v>
      </c>
      <c r="I5" s="43">
        <v>0.19209286070901566</v>
      </c>
      <c r="J5" s="43">
        <v>0.18412943087404923</v>
      </c>
      <c r="K5" s="44">
        <v>0.19165220566304744</v>
      </c>
      <c r="L5" s="50">
        <v>0.18730728761911886</v>
      </c>
      <c r="M5" s="11"/>
      <c r="N5" s="43">
        <v>0.19318751185781211</v>
      </c>
      <c r="O5" s="43">
        <v>0.19031375985343854</v>
      </c>
      <c r="P5" s="43">
        <v>0.19115535911309658</v>
      </c>
      <c r="Q5" s="44">
        <v>0.19305419980799238</v>
      </c>
      <c r="R5" s="50">
        <v>0.19192741069857172</v>
      </c>
      <c r="S5" s="93"/>
      <c r="T5" s="43">
        <v>0.20125147238698934</v>
      </c>
      <c r="U5" s="43">
        <v>0.20128988061512407</v>
      </c>
      <c r="V5" s="43">
        <v>0.20485745765172939</v>
      </c>
      <c r="W5" s="44">
        <v>0.20180819684471299</v>
      </c>
      <c r="X5" s="50">
        <v>0.20231749686370654</v>
      </c>
      <c r="Y5" s="175"/>
      <c r="Z5" s="50">
        <v>0.19411595792696912</v>
      </c>
      <c r="AA5" s="50">
        <v>0.18035548582419475</v>
      </c>
      <c r="AB5" s="50">
        <v>0.17288672018554921</v>
      </c>
      <c r="AC5" s="50">
        <v>0.1766396122548437</v>
      </c>
      <c r="AD5" s="50">
        <v>0.1809994440478892</v>
      </c>
      <c r="AE5" s="50"/>
      <c r="AF5" s="50">
        <v>0.1683226765311264</v>
      </c>
      <c r="AG5" s="50">
        <v>0.16140518288821046</v>
      </c>
      <c r="AH5" s="50">
        <v>0.16263216625502716</v>
      </c>
      <c r="AI5" s="50">
        <v>0.16309692287510882</v>
      </c>
      <c r="AJ5" s="50">
        <v>0.16379365579089528</v>
      </c>
      <c r="AK5" s="107"/>
      <c r="AL5" s="309" t="s">
        <v>293</v>
      </c>
      <c r="AM5" s="309" t="s">
        <v>293</v>
      </c>
      <c r="AN5" s="309" t="s">
        <v>293</v>
      </c>
      <c r="AO5" s="309" t="s">
        <v>293</v>
      </c>
      <c r="AP5" s="309" t="s">
        <v>293</v>
      </c>
      <c r="AR5" s="309" t="s">
        <v>293</v>
      </c>
      <c r="AS5" s="309" t="s">
        <v>293</v>
      </c>
      <c r="AT5" s="309" t="s">
        <v>293</v>
      </c>
      <c r="AU5" s="309" t="s">
        <v>293</v>
      </c>
      <c r="AV5" s="309" t="s">
        <v>293</v>
      </c>
      <c r="AX5" s="309" t="s">
        <v>293</v>
      </c>
      <c r="AY5" s="309" t="s">
        <v>293</v>
      </c>
      <c r="AZ5" s="309" t="s">
        <v>293</v>
      </c>
      <c r="BA5" s="309" t="s">
        <v>293</v>
      </c>
      <c r="BB5" s="309" t="s">
        <v>293</v>
      </c>
      <c r="BD5" s="309" t="s">
        <v>293</v>
      </c>
      <c r="BE5" s="309" t="s">
        <v>293</v>
      </c>
      <c r="BF5" s="309" t="s">
        <v>293</v>
      </c>
      <c r="BG5" s="309" t="s">
        <v>293</v>
      </c>
      <c r="BH5" s="309" t="s">
        <v>293</v>
      </c>
      <c r="BJ5" s="309" t="s">
        <v>293</v>
      </c>
    </row>
    <row r="6" spans="1:62" s="89" customFormat="1" hidden="1" x14ac:dyDescent="0.35">
      <c r="A6" s="124" t="s">
        <v>254</v>
      </c>
      <c r="B6" s="62">
        <v>7.3246832326485295E-2</v>
      </c>
      <c r="C6" s="62">
        <v>7.9897409249956905E-2</v>
      </c>
      <c r="D6" s="62">
        <v>7.148293254221029E-2</v>
      </c>
      <c r="E6" s="56">
        <v>7.2763541832482861E-2</v>
      </c>
      <c r="F6" s="70">
        <v>7.4347678987783827E-2</v>
      </c>
      <c r="G6" s="73"/>
      <c r="H6" s="62">
        <v>7.3252960296464165E-2</v>
      </c>
      <c r="I6" s="62">
        <v>7.0286098397969676E-2</v>
      </c>
      <c r="J6" s="62">
        <v>6.4115566163004775E-2</v>
      </c>
      <c r="K6" s="56">
        <v>6.1853271154618722E-2</v>
      </c>
      <c r="L6" s="70">
        <v>6.7214336586515433E-2</v>
      </c>
      <c r="M6" s="73"/>
      <c r="N6" s="62">
        <v>6.0282375168083886E-2</v>
      </c>
      <c r="O6" s="62">
        <v>5.9480358590573983E-2</v>
      </c>
      <c r="P6" s="62">
        <v>6.4735868148448422E-2</v>
      </c>
      <c r="Q6" s="56">
        <v>7.2887771965803899E-2</v>
      </c>
      <c r="R6" s="70">
        <v>6.4500667669940379E-2</v>
      </c>
      <c r="S6" s="52"/>
      <c r="T6" s="62">
        <v>7.2335233855944495E-2</v>
      </c>
      <c r="U6" s="62">
        <v>7.2639299854293432E-2</v>
      </c>
      <c r="V6" s="62">
        <v>7.004777634516364E-2</v>
      </c>
      <c r="W6" s="56">
        <v>7.4784923410155302E-2</v>
      </c>
      <c r="X6" s="70">
        <v>7.2454242007375866E-2</v>
      </c>
      <c r="Y6" s="73"/>
      <c r="Z6" s="70">
        <v>7.6467160623420155E-2</v>
      </c>
      <c r="AA6" s="70">
        <v>8.0971947103883141E-2</v>
      </c>
      <c r="AB6" s="70">
        <v>7.5809788905133624E-2</v>
      </c>
      <c r="AC6" s="70">
        <v>7.4428442530817276E-2</v>
      </c>
      <c r="AD6" s="70">
        <v>7.6919334790813546E-2</v>
      </c>
      <c r="AE6" s="50"/>
      <c r="AF6" s="70">
        <v>9.0229073957629816E-2</v>
      </c>
      <c r="AG6" s="70">
        <v>9.7509846399448194E-2</v>
      </c>
      <c r="AH6" s="70">
        <v>9.3685515161935906E-2</v>
      </c>
      <c r="AI6" s="70">
        <v>9.2643333548218715E-2</v>
      </c>
      <c r="AJ6" s="70">
        <v>9.3544647910930562E-2</v>
      </c>
      <c r="AK6" s="107"/>
      <c r="AL6" s="309" t="s">
        <v>293</v>
      </c>
      <c r="AM6" s="309" t="s">
        <v>293</v>
      </c>
      <c r="AN6" s="309" t="s">
        <v>293</v>
      </c>
      <c r="AO6" s="309" t="s">
        <v>293</v>
      </c>
      <c r="AP6" s="309" t="s">
        <v>293</v>
      </c>
      <c r="AR6" s="309" t="s">
        <v>293</v>
      </c>
      <c r="AS6" s="309" t="s">
        <v>293</v>
      </c>
      <c r="AT6" s="309" t="s">
        <v>293</v>
      </c>
      <c r="AU6" s="309" t="s">
        <v>293</v>
      </c>
      <c r="AV6" s="309" t="s">
        <v>293</v>
      </c>
      <c r="AX6" s="309" t="s">
        <v>293</v>
      </c>
      <c r="AY6" s="309" t="s">
        <v>293</v>
      </c>
      <c r="AZ6" s="309" t="s">
        <v>293</v>
      </c>
      <c r="BA6" s="309" t="s">
        <v>293</v>
      </c>
      <c r="BB6" s="309" t="s">
        <v>293</v>
      </c>
      <c r="BD6" s="309" t="s">
        <v>293</v>
      </c>
      <c r="BE6" s="309" t="s">
        <v>293</v>
      </c>
      <c r="BF6" s="309" t="s">
        <v>293</v>
      </c>
      <c r="BG6" s="309" t="s">
        <v>293</v>
      </c>
      <c r="BH6" s="309" t="s">
        <v>293</v>
      </c>
      <c r="BJ6" s="309" t="s">
        <v>293</v>
      </c>
    </row>
    <row r="7" spans="1:62" s="89" customFormat="1" hidden="1" x14ac:dyDescent="0.35">
      <c r="A7" s="79" t="s">
        <v>255</v>
      </c>
      <c r="B7" s="43">
        <v>9.9712161111333381E-2</v>
      </c>
      <c r="C7" s="43">
        <v>9.792481626382403E-2</v>
      </c>
      <c r="D7" s="43">
        <v>9.9974621801032976E-2</v>
      </c>
      <c r="E7" s="44">
        <v>0.10775560542925154</v>
      </c>
      <c r="F7" s="50">
        <v>0.10134180115136049</v>
      </c>
      <c r="G7" s="7"/>
      <c r="H7" s="43">
        <v>0.11531573956882364</v>
      </c>
      <c r="I7" s="43">
        <v>0.11654207905341002</v>
      </c>
      <c r="J7" s="43">
        <v>0.13112464454249409</v>
      </c>
      <c r="K7" s="44">
        <v>0.1413421074320613</v>
      </c>
      <c r="L7" s="50">
        <v>0.12643919559231584</v>
      </c>
      <c r="M7" s="7"/>
      <c r="N7" s="43">
        <v>0.1441225496981339</v>
      </c>
      <c r="O7" s="43">
        <v>0.1412842297073533</v>
      </c>
      <c r="P7" s="43">
        <v>0.13283812398059672</v>
      </c>
      <c r="Q7" s="44">
        <v>0.129517515899987</v>
      </c>
      <c r="R7" s="50">
        <v>0.13675167660626972</v>
      </c>
      <c r="S7" s="52"/>
      <c r="T7" s="43">
        <v>0.13573029346999729</v>
      </c>
      <c r="U7" s="43">
        <v>0.13451225791098287</v>
      </c>
      <c r="V7" s="43">
        <v>0.13360425773008683</v>
      </c>
      <c r="W7" s="44">
        <v>0.13054107478986832</v>
      </c>
      <c r="X7" s="50">
        <v>0.13356922290013332</v>
      </c>
      <c r="Y7" s="176"/>
      <c r="Z7" s="50">
        <v>0.12776869425198331</v>
      </c>
      <c r="AA7" s="50">
        <v>0.12960539694809364</v>
      </c>
      <c r="AB7" s="50">
        <v>0.13154515216976698</v>
      </c>
      <c r="AC7" s="50">
        <v>0.15340332007251217</v>
      </c>
      <c r="AD7" s="50">
        <v>0.13558064086058902</v>
      </c>
      <c r="AE7" s="50"/>
      <c r="AF7" s="50">
        <v>0.15719921932614836</v>
      </c>
      <c r="AG7" s="50">
        <v>0.16437034849785456</v>
      </c>
      <c r="AH7" s="50">
        <v>0.15951690260234291</v>
      </c>
      <c r="AI7" s="50">
        <v>0.16476342069333216</v>
      </c>
      <c r="AJ7" s="50">
        <v>0.16153575949600987</v>
      </c>
      <c r="AK7" s="107"/>
      <c r="AL7" s="309" t="s">
        <v>293</v>
      </c>
      <c r="AM7" s="309" t="s">
        <v>293</v>
      </c>
      <c r="AN7" s="309" t="s">
        <v>293</v>
      </c>
      <c r="AO7" s="309" t="s">
        <v>293</v>
      </c>
      <c r="AP7" s="309" t="s">
        <v>293</v>
      </c>
      <c r="AR7" s="309" t="s">
        <v>293</v>
      </c>
      <c r="AS7" s="309" t="s">
        <v>293</v>
      </c>
      <c r="AT7" s="309" t="s">
        <v>293</v>
      </c>
      <c r="AU7" s="309" t="s">
        <v>293</v>
      </c>
      <c r="AV7" s="309" t="s">
        <v>293</v>
      </c>
      <c r="AX7" s="309" t="s">
        <v>293</v>
      </c>
      <c r="AY7" s="309" t="s">
        <v>293</v>
      </c>
      <c r="AZ7" s="309" t="s">
        <v>293</v>
      </c>
      <c r="BA7" s="309" t="s">
        <v>293</v>
      </c>
      <c r="BB7" s="309" t="s">
        <v>293</v>
      </c>
      <c r="BD7" s="309" t="s">
        <v>293</v>
      </c>
      <c r="BE7" s="309" t="s">
        <v>293</v>
      </c>
      <c r="BF7" s="309" t="s">
        <v>293</v>
      </c>
      <c r="BG7" s="309" t="s">
        <v>293</v>
      </c>
      <c r="BH7" s="309" t="s">
        <v>293</v>
      </c>
      <c r="BJ7" s="309" t="s">
        <v>293</v>
      </c>
    </row>
    <row r="8" spans="1:62" s="89" customFormat="1" hidden="1" x14ac:dyDescent="0.35">
      <c r="A8" s="124" t="s">
        <v>43</v>
      </c>
      <c r="B8" s="62">
        <v>6.4869009182087864E-2</v>
      </c>
      <c r="C8" s="62">
        <v>5.9807111127801009E-2</v>
      </c>
      <c r="D8" s="62">
        <v>6.8043954875456697E-2</v>
      </c>
      <c r="E8" s="56">
        <v>6.2094966151123393E-2</v>
      </c>
      <c r="F8" s="70">
        <v>6.3703760334117232E-2</v>
      </c>
      <c r="G8" s="23"/>
      <c r="H8" s="62">
        <v>6.5359105690107527E-2</v>
      </c>
      <c r="I8" s="62">
        <v>6.8445636141752642E-2</v>
      </c>
      <c r="J8" s="62">
        <v>7.5960271576459668E-2</v>
      </c>
      <c r="K8" s="56">
        <v>6.5408103914645049E-2</v>
      </c>
      <c r="L8" s="70">
        <v>6.8851850813355944E-2</v>
      </c>
      <c r="M8" s="23"/>
      <c r="N8" s="62">
        <v>6.8312575698292508E-2</v>
      </c>
      <c r="O8" s="62">
        <v>7.2462144764377609E-2</v>
      </c>
      <c r="P8" s="62">
        <v>7.0894977373998511E-2</v>
      </c>
      <c r="Q8" s="56">
        <v>6.1924414203307847E-2</v>
      </c>
      <c r="R8" s="70">
        <v>6.8326502923676369E-2</v>
      </c>
      <c r="S8" s="52"/>
      <c r="T8" s="62">
        <v>6.1478909091221556E-2</v>
      </c>
      <c r="U8" s="62">
        <v>6.4797148749925954E-2</v>
      </c>
      <c r="V8" s="62">
        <v>6.7359118935111803E-2</v>
      </c>
      <c r="W8" s="56">
        <v>6.3731695278161887E-2</v>
      </c>
      <c r="X8" s="70">
        <v>6.4358118139479739E-2</v>
      </c>
      <c r="Y8" s="177"/>
      <c r="Z8" s="70">
        <v>6.2246029931772195E-2</v>
      </c>
      <c r="AA8" s="70">
        <v>7.0185833795064559E-2</v>
      </c>
      <c r="AB8" s="70">
        <v>7.2034199316698175E-2</v>
      </c>
      <c r="AC8" s="70">
        <v>7.2757065105494123E-2</v>
      </c>
      <c r="AD8" s="70">
        <v>6.9305782037257263E-2</v>
      </c>
      <c r="AE8" s="50"/>
      <c r="AF8" s="70">
        <v>7.3200738190705994E-2</v>
      </c>
      <c r="AG8" s="70">
        <v>7.5326664606766999E-2</v>
      </c>
      <c r="AH8" s="70">
        <v>7.8968767472655771E-2</v>
      </c>
      <c r="AI8" s="70">
        <v>7.5220750604376052E-2</v>
      </c>
      <c r="AJ8" s="70">
        <v>7.5729404188121671E-2</v>
      </c>
      <c r="AK8" s="107"/>
      <c r="AL8" s="309" t="s">
        <v>293</v>
      </c>
      <c r="AM8" s="309" t="s">
        <v>293</v>
      </c>
      <c r="AN8" s="309" t="s">
        <v>293</v>
      </c>
      <c r="AO8" s="309" t="s">
        <v>293</v>
      </c>
      <c r="AP8" s="309" t="s">
        <v>293</v>
      </c>
      <c r="AR8" s="309" t="s">
        <v>293</v>
      </c>
      <c r="AS8" s="309" t="s">
        <v>293</v>
      </c>
      <c r="AT8" s="309" t="s">
        <v>293</v>
      </c>
      <c r="AU8" s="309" t="s">
        <v>293</v>
      </c>
      <c r="AV8" s="309" t="s">
        <v>293</v>
      </c>
      <c r="AX8" s="309" t="s">
        <v>293</v>
      </c>
      <c r="AY8" s="309" t="s">
        <v>293</v>
      </c>
      <c r="AZ8" s="309" t="s">
        <v>293</v>
      </c>
      <c r="BA8" s="309" t="s">
        <v>293</v>
      </c>
      <c r="BB8" s="309" t="s">
        <v>293</v>
      </c>
      <c r="BD8" s="309" t="s">
        <v>293</v>
      </c>
      <c r="BE8" s="309" t="s">
        <v>293</v>
      </c>
      <c r="BF8" s="309" t="s">
        <v>293</v>
      </c>
      <c r="BG8" s="309" t="s">
        <v>293</v>
      </c>
      <c r="BH8" s="309" t="s">
        <v>293</v>
      </c>
      <c r="BJ8" s="309" t="s">
        <v>293</v>
      </c>
    </row>
    <row r="9" spans="1:62" s="89" customFormat="1" hidden="1" x14ac:dyDescent="0.35">
      <c r="A9" s="51" t="s">
        <v>44</v>
      </c>
      <c r="B9" s="43">
        <v>6.4614626636464279E-2</v>
      </c>
      <c r="C9" s="43">
        <v>6.6070473230358806E-2</v>
      </c>
      <c r="D9" s="43">
        <v>7.6395612906759877E-2</v>
      </c>
      <c r="E9" s="44">
        <v>7.6825170790054728E-2</v>
      </c>
      <c r="F9" s="50">
        <v>7.0976470890909429E-2</v>
      </c>
      <c r="G9" s="1"/>
      <c r="H9" s="43">
        <v>7.3151104015636834E-2</v>
      </c>
      <c r="I9" s="43">
        <v>6.8228374533950448E-2</v>
      </c>
      <c r="J9" s="43">
        <v>7.1265543279227475E-2</v>
      </c>
      <c r="K9" s="44">
        <v>7.6938832204662411E-2</v>
      </c>
      <c r="L9" s="50">
        <v>7.2438871556694304E-2</v>
      </c>
      <c r="M9" s="1"/>
      <c r="N9" s="43">
        <v>8.2576182954627222E-2</v>
      </c>
      <c r="O9" s="43">
        <v>9.920191640137857E-2</v>
      </c>
      <c r="P9" s="43">
        <v>0.11274486195845669</v>
      </c>
      <c r="Q9" s="44">
        <v>0.12639522177897372</v>
      </c>
      <c r="R9" s="50">
        <v>0.10576069955087954</v>
      </c>
      <c r="S9" s="93"/>
      <c r="T9" s="43">
        <v>0.13365550583771013</v>
      </c>
      <c r="U9" s="43">
        <v>0.11205934917926147</v>
      </c>
      <c r="V9" s="43">
        <v>0.11311799607474568</v>
      </c>
      <c r="W9" s="44">
        <v>0.10201960785908408</v>
      </c>
      <c r="X9" s="50">
        <v>0.11508601735442277</v>
      </c>
      <c r="Y9" s="165"/>
      <c r="Z9" s="50">
        <v>0.11931472941621699</v>
      </c>
      <c r="AA9" s="50">
        <v>0.12811788894990492</v>
      </c>
      <c r="AB9" s="50">
        <v>0.12194866794215017</v>
      </c>
      <c r="AC9" s="50">
        <v>0.11480587483049411</v>
      </c>
      <c r="AD9" s="50">
        <v>0.12104679028469154</v>
      </c>
      <c r="AE9" s="50"/>
      <c r="AF9" s="50">
        <v>0.112</v>
      </c>
      <c r="AG9" s="50">
        <v>0.108954356027805</v>
      </c>
      <c r="AH9" s="50">
        <v>0.107919100293835</v>
      </c>
      <c r="AI9" s="50">
        <v>0.10794477876284218</v>
      </c>
      <c r="AJ9" s="50">
        <v>0.10875280973394487</v>
      </c>
      <c r="AK9" s="107"/>
      <c r="AL9" s="309" t="s">
        <v>293</v>
      </c>
      <c r="AM9" s="309" t="s">
        <v>293</v>
      </c>
      <c r="AN9" s="309" t="s">
        <v>293</v>
      </c>
      <c r="AO9" s="309" t="s">
        <v>293</v>
      </c>
      <c r="AP9" s="309" t="s">
        <v>293</v>
      </c>
      <c r="AR9" s="309" t="s">
        <v>293</v>
      </c>
      <c r="AS9" s="309" t="s">
        <v>293</v>
      </c>
      <c r="AT9" s="309" t="s">
        <v>293</v>
      </c>
      <c r="AU9" s="309" t="s">
        <v>293</v>
      </c>
      <c r="AV9" s="309" t="s">
        <v>293</v>
      </c>
      <c r="AX9" s="309" t="s">
        <v>293</v>
      </c>
      <c r="AY9" s="309" t="s">
        <v>293</v>
      </c>
      <c r="AZ9" s="309" t="s">
        <v>293</v>
      </c>
      <c r="BA9" s="309" t="s">
        <v>293</v>
      </c>
      <c r="BB9" s="309" t="s">
        <v>293</v>
      </c>
      <c r="BD9" s="309" t="s">
        <v>293</v>
      </c>
      <c r="BE9" s="309" t="s">
        <v>293</v>
      </c>
      <c r="BF9" s="309" t="s">
        <v>293</v>
      </c>
      <c r="BG9" s="309" t="s">
        <v>293</v>
      </c>
      <c r="BH9" s="309" t="s">
        <v>293</v>
      </c>
      <c r="BJ9" s="309" t="s">
        <v>293</v>
      </c>
    </row>
    <row r="10" spans="1:62" s="89" customFormat="1" hidden="1" x14ac:dyDescent="0.35">
      <c r="A10" s="146" t="s">
        <v>7</v>
      </c>
      <c r="B10" s="60">
        <v>1</v>
      </c>
      <c r="C10" s="60">
        <v>1</v>
      </c>
      <c r="D10" s="60">
        <v>1.0000000000000002</v>
      </c>
      <c r="E10" s="61">
        <v>1</v>
      </c>
      <c r="F10" s="108">
        <v>0.99999999999999989</v>
      </c>
      <c r="G10" s="1"/>
      <c r="H10" s="60">
        <v>1.0000000000000002</v>
      </c>
      <c r="I10" s="60">
        <v>1</v>
      </c>
      <c r="J10" s="60">
        <v>1</v>
      </c>
      <c r="K10" s="61">
        <v>0.99999999999999978</v>
      </c>
      <c r="L10" s="108">
        <v>1.0000000000000002</v>
      </c>
      <c r="M10" s="1"/>
      <c r="N10" s="60">
        <v>1</v>
      </c>
      <c r="O10" s="60">
        <v>1</v>
      </c>
      <c r="P10" s="60">
        <v>1.0000000000000002</v>
      </c>
      <c r="Q10" s="61">
        <v>1</v>
      </c>
      <c r="R10" s="108">
        <v>1.0000000000000002</v>
      </c>
      <c r="S10" s="38"/>
      <c r="T10" s="60">
        <v>1.0000000000000004</v>
      </c>
      <c r="U10" s="60">
        <v>1.0000000000000007</v>
      </c>
      <c r="V10" s="60">
        <v>1.0000000000000009</v>
      </c>
      <c r="W10" s="61">
        <v>0.99999999999999989</v>
      </c>
      <c r="X10" s="108">
        <v>1.0000000000000004</v>
      </c>
      <c r="Y10" s="165"/>
      <c r="Z10" s="108">
        <v>1.0000000000000009</v>
      </c>
      <c r="AA10" s="108">
        <v>1.0000000000000009</v>
      </c>
      <c r="AB10" s="108">
        <v>0.99980000000000002</v>
      </c>
      <c r="AC10" s="108">
        <v>1</v>
      </c>
      <c r="AD10" s="108">
        <v>0.99995000000000034</v>
      </c>
      <c r="AE10" s="73"/>
      <c r="AF10" s="108">
        <v>1</v>
      </c>
      <c r="AG10" s="108">
        <v>0.99999999999999833</v>
      </c>
      <c r="AH10" s="108">
        <v>1.0000000000000004</v>
      </c>
      <c r="AI10" s="108">
        <v>0.99999999999999911</v>
      </c>
      <c r="AJ10" s="108">
        <v>0.99999999999999911</v>
      </c>
      <c r="AK10" s="107"/>
      <c r="AL10" s="309" t="s">
        <v>293</v>
      </c>
      <c r="AM10" s="309" t="s">
        <v>293</v>
      </c>
      <c r="AN10" s="309" t="s">
        <v>293</v>
      </c>
      <c r="AO10" s="309" t="s">
        <v>293</v>
      </c>
      <c r="AP10" s="309" t="s">
        <v>293</v>
      </c>
      <c r="AR10" s="309" t="s">
        <v>293</v>
      </c>
      <c r="AS10" s="309" t="s">
        <v>293</v>
      </c>
      <c r="AT10" s="309" t="s">
        <v>293</v>
      </c>
      <c r="AU10" s="309" t="s">
        <v>293</v>
      </c>
      <c r="AV10" s="309" t="s">
        <v>293</v>
      </c>
      <c r="AX10" s="309" t="s">
        <v>293</v>
      </c>
      <c r="AY10" s="309" t="s">
        <v>293</v>
      </c>
      <c r="AZ10" s="309" t="s">
        <v>293</v>
      </c>
      <c r="BA10" s="309" t="s">
        <v>293</v>
      </c>
      <c r="BB10" s="309" t="s">
        <v>293</v>
      </c>
      <c r="BD10" s="309" t="s">
        <v>293</v>
      </c>
      <c r="BE10" s="309" t="s">
        <v>293</v>
      </c>
      <c r="BF10" s="309" t="s">
        <v>293</v>
      </c>
      <c r="BG10" s="309" t="s">
        <v>293</v>
      </c>
      <c r="BH10" s="309" t="s">
        <v>293</v>
      </c>
      <c r="BJ10" s="309" t="s">
        <v>293</v>
      </c>
    </row>
    <row r="11" spans="1:62" s="89" customFormat="1" ht="12" hidden="1" customHeight="1" x14ac:dyDescent="0.35">
      <c r="A11" s="311" t="s">
        <v>294</v>
      </c>
      <c r="B11" s="43"/>
      <c r="C11" s="43"/>
      <c r="D11" s="43"/>
      <c r="E11" s="44"/>
      <c r="F11" s="50"/>
      <c r="G11" s="11"/>
      <c r="H11" s="43"/>
      <c r="I11" s="43"/>
      <c r="J11" s="43"/>
      <c r="K11" s="44"/>
      <c r="L11" s="50"/>
      <c r="M11" s="11"/>
      <c r="N11" s="43"/>
      <c r="O11" s="43"/>
      <c r="P11" s="43"/>
      <c r="Q11" s="44"/>
      <c r="R11" s="50"/>
      <c r="S11" s="93"/>
      <c r="T11" s="43"/>
      <c r="U11" s="43"/>
      <c r="V11" s="43"/>
      <c r="W11" s="44"/>
      <c r="X11" s="50"/>
      <c r="Y11" s="175"/>
      <c r="Z11" s="50"/>
      <c r="AA11" s="50"/>
      <c r="AB11" s="50"/>
      <c r="AC11" s="50"/>
      <c r="AD11" s="50"/>
      <c r="AE11" s="50"/>
      <c r="AF11" s="50"/>
      <c r="AG11" s="50"/>
      <c r="AH11" s="50"/>
      <c r="AI11" s="50"/>
      <c r="AJ11" s="50"/>
      <c r="AK11" s="107"/>
      <c r="AL11" s="50"/>
      <c r="AM11" s="50"/>
      <c r="AN11" s="50"/>
      <c r="AO11" s="50"/>
      <c r="AP11" s="50"/>
      <c r="AR11" s="50"/>
      <c r="AS11" s="50"/>
      <c r="AT11" s="50"/>
    </row>
    <row r="12" spans="1:62" s="89" customFormat="1" ht="12" hidden="1" customHeight="1" x14ac:dyDescent="0.35">
      <c r="B12" s="43"/>
      <c r="C12" s="43"/>
      <c r="D12" s="43"/>
      <c r="E12" s="44"/>
      <c r="F12" s="50"/>
      <c r="G12" s="11"/>
      <c r="H12" s="43"/>
      <c r="I12" s="43"/>
      <c r="J12" s="43"/>
      <c r="K12" s="44"/>
      <c r="L12" s="50"/>
      <c r="M12" s="11"/>
      <c r="N12" s="43"/>
      <c r="O12" s="43"/>
      <c r="P12" s="43"/>
      <c r="Q12" s="44"/>
      <c r="R12" s="50"/>
      <c r="S12" s="93"/>
      <c r="T12" s="43"/>
      <c r="U12" s="43"/>
      <c r="V12" s="43"/>
      <c r="W12" s="44"/>
      <c r="X12" s="50"/>
      <c r="Y12" s="175"/>
      <c r="Z12" s="50"/>
      <c r="AA12" s="50"/>
      <c r="AB12" s="50"/>
      <c r="AC12" s="50"/>
      <c r="AD12" s="50"/>
      <c r="AE12" s="50"/>
      <c r="AF12" s="50"/>
      <c r="AG12" s="50"/>
      <c r="AH12" s="50"/>
      <c r="AI12" s="50"/>
      <c r="AJ12" s="50"/>
      <c r="AK12" s="107"/>
      <c r="AL12" s="50"/>
      <c r="AM12" s="50"/>
      <c r="AN12" s="50"/>
      <c r="AO12" s="50"/>
      <c r="AP12" s="50"/>
      <c r="AR12" s="50"/>
      <c r="AS12" s="50"/>
      <c r="AT12" s="50"/>
    </row>
    <row r="13" spans="1:62" s="89" customFormat="1" hidden="1" x14ac:dyDescent="0.35">
      <c r="A13" s="145" t="s">
        <v>291</v>
      </c>
      <c r="B13" s="47"/>
      <c r="C13" s="47"/>
      <c r="D13" s="47"/>
      <c r="E13" s="47"/>
      <c r="F13" s="154"/>
      <c r="G13" s="13"/>
      <c r="H13" s="47"/>
      <c r="I13" s="47"/>
      <c r="J13" s="47"/>
      <c r="K13" s="47"/>
      <c r="L13" s="154"/>
      <c r="M13" s="13"/>
      <c r="N13" s="47"/>
      <c r="O13" s="47"/>
      <c r="P13" s="47"/>
      <c r="Q13" s="47"/>
      <c r="R13" s="154"/>
      <c r="S13" s="38"/>
      <c r="T13" s="47"/>
      <c r="U13" s="47"/>
      <c r="V13" s="47"/>
      <c r="W13" s="47"/>
      <c r="X13" s="154"/>
      <c r="Y13" s="173"/>
      <c r="Z13" s="174"/>
      <c r="AA13" s="174"/>
      <c r="AB13" s="174"/>
      <c r="AC13" s="174"/>
      <c r="AD13" s="174"/>
      <c r="AE13" s="174"/>
      <c r="AF13" s="174"/>
      <c r="AG13" s="174"/>
      <c r="AH13" s="174"/>
      <c r="AI13" s="174"/>
      <c r="AJ13" s="174"/>
      <c r="AK13" s="123"/>
      <c r="AL13" s="174"/>
      <c r="AM13" s="174"/>
      <c r="AN13" s="174"/>
      <c r="AO13" s="174"/>
      <c r="AP13" s="174"/>
      <c r="AR13" s="174"/>
      <c r="AS13" s="174"/>
      <c r="AT13" s="174"/>
    </row>
    <row r="14" spans="1:62" s="89" customFormat="1" ht="18.75" hidden="1" customHeight="1" x14ac:dyDescent="0.35">
      <c r="A14" s="110" t="s">
        <v>289</v>
      </c>
      <c r="B14" s="62">
        <v>0.52685784450053796</v>
      </c>
      <c r="C14" s="62">
        <v>0.5290672355603262</v>
      </c>
      <c r="D14" s="62">
        <v>0.51311166681925813</v>
      </c>
      <c r="E14" s="56">
        <v>0.50929691117787135</v>
      </c>
      <c r="F14" s="70"/>
      <c r="G14" s="13"/>
      <c r="H14" s="62"/>
      <c r="I14" s="62"/>
      <c r="J14" s="62"/>
      <c r="K14" s="56"/>
      <c r="L14" s="70"/>
      <c r="M14" s="13"/>
      <c r="N14" s="62"/>
      <c r="O14" s="62"/>
      <c r="P14" s="62"/>
      <c r="Q14" s="56"/>
      <c r="R14" s="70"/>
      <c r="S14" s="93"/>
      <c r="T14" s="62"/>
      <c r="U14" s="62"/>
      <c r="V14" s="62"/>
      <c r="W14" s="56"/>
      <c r="X14" s="70"/>
      <c r="Y14" s="173"/>
      <c r="Z14" s="70"/>
      <c r="AA14" s="70"/>
      <c r="AB14" s="70"/>
      <c r="AC14" s="70"/>
      <c r="AD14" s="70"/>
      <c r="AE14" s="50"/>
      <c r="AF14" s="70">
        <v>0.40728358936734155</v>
      </c>
      <c r="AG14" s="70">
        <v>0.40177804759734204</v>
      </c>
      <c r="AH14" s="70">
        <v>0.40614155562761661</v>
      </c>
      <c r="AI14" s="70">
        <v>0.40360717229980064</v>
      </c>
      <c r="AJ14" s="70">
        <v>0.40467177487059997</v>
      </c>
      <c r="AK14" s="107"/>
      <c r="AL14" s="70">
        <v>0.40010388376442863</v>
      </c>
      <c r="AM14" s="70">
        <v>0.40092850345560704</v>
      </c>
      <c r="AN14" s="70">
        <v>0.40897525715201377</v>
      </c>
      <c r="AO14" s="70">
        <v>0.40606175984975312</v>
      </c>
      <c r="AP14" s="70">
        <v>0.40401735105545067</v>
      </c>
      <c r="AR14" s="70">
        <v>0.40400261386130332</v>
      </c>
      <c r="AS14" s="70">
        <v>0.39742566776659388</v>
      </c>
      <c r="AT14" s="70">
        <v>0.39780233662640702</v>
      </c>
      <c r="AU14" s="70">
        <v>0.40080062441244785</v>
      </c>
      <c r="AV14" s="356">
        <v>0.39999784182806458</v>
      </c>
      <c r="AX14" s="70">
        <v>0.37825671701022129</v>
      </c>
      <c r="AY14" s="70">
        <v>0.37035265359658459</v>
      </c>
      <c r="AZ14" s="70">
        <v>0.36517891253990048</v>
      </c>
      <c r="BA14" s="70">
        <v>0.36054618520323461</v>
      </c>
      <c r="BB14" s="70">
        <v>0.36865309162677035</v>
      </c>
      <c r="BD14" s="309" t="s">
        <v>293</v>
      </c>
      <c r="BE14" s="309" t="s">
        <v>293</v>
      </c>
      <c r="BF14" s="309" t="s">
        <v>293</v>
      </c>
      <c r="BG14" s="309" t="s">
        <v>293</v>
      </c>
      <c r="BH14" s="309" t="s">
        <v>293</v>
      </c>
      <c r="BJ14" s="309" t="s">
        <v>293</v>
      </c>
    </row>
    <row r="15" spans="1:62" s="89" customFormat="1" hidden="1" x14ac:dyDescent="0.35">
      <c r="A15" s="51" t="s">
        <v>42</v>
      </c>
      <c r="B15" s="43">
        <v>0.1706995262430912</v>
      </c>
      <c r="C15" s="43">
        <v>0.1672329545677331</v>
      </c>
      <c r="D15" s="43">
        <v>0.1709912110552822</v>
      </c>
      <c r="E15" s="44">
        <v>0.17126380461921614</v>
      </c>
      <c r="F15" s="50"/>
      <c r="G15" s="11"/>
      <c r="H15" s="43"/>
      <c r="I15" s="43"/>
      <c r="J15" s="43"/>
      <c r="K15" s="44"/>
      <c r="L15" s="50"/>
      <c r="M15" s="11"/>
      <c r="N15" s="43"/>
      <c r="O15" s="43"/>
      <c r="P15" s="43"/>
      <c r="Q15" s="44"/>
      <c r="R15" s="50"/>
      <c r="S15" s="93"/>
      <c r="T15" s="43"/>
      <c r="U15" s="43"/>
      <c r="V15" s="43"/>
      <c r="W15" s="44"/>
      <c r="X15" s="50"/>
      <c r="Y15" s="175"/>
      <c r="Z15" s="50"/>
      <c r="AA15" s="50"/>
      <c r="AB15" s="50"/>
      <c r="AC15" s="50"/>
      <c r="AD15" s="50"/>
      <c r="AE15" s="50"/>
      <c r="AF15" s="50">
        <v>0.16878269990230094</v>
      </c>
      <c r="AG15" s="50">
        <v>0.16312007680785803</v>
      </c>
      <c r="AH15" s="50">
        <v>0.16369662903480786</v>
      </c>
      <c r="AI15" s="50">
        <v>0.16449699009066737</v>
      </c>
      <c r="AJ15" s="50">
        <v>0.16496365567959792</v>
      </c>
      <c r="AK15" s="107"/>
      <c r="AL15" s="50">
        <v>0.16522042420325506</v>
      </c>
      <c r="AM15" s="50">
        <v>0.15995201750256594</v>
      </c>
      <c r="AN15" s="50">
        <v>0.15821244564272735</v>
      </c>
      <c r="AO15" s="50">
        <v>0.14897613365761897</v>
      </c>
      <c r="AP15" s="50">
        <v>0.15809025525154183</v>
      </c>
      <c r="AR15" s="50">
        <v>0.15254222116233523</v>
      </c>
      <c r="AS15" s="50">
        <v>0.15975312359426008</v>
      </c>
      <c r="AT15" s="50">
        <v>0.15689523890989754</v>
      </c>
      <c r="AU15" s="348">
        <v>0.15927094732548638</v>
      </c>
      <c r="AV15" s="355">
        <v>0.15712794216068315</v>
      </c>
      <c r="AX15" s="348">
        <v>0.16893622587997001</v>
      </c>
      <c r="AY15" s="348">
        <v>0.17778787057540874</v>
      </c>
      <c r="AZ15" s="348">
        <v>0.1809488763160351</v>
      </c>
      <c r="BA15" s="348">
        <v>0.18217826232012138</v>
      </c>
      <c r="BB15" s="348">
        <v>0.1774055798589472</v>
      </c>
      <c r="BD15" s="309" t="s">
        <v>293</v>
      </c>
      <c r="BE15" s="309" t="s">
        <v>293</v>
      </c>
      <c r="BF15" s="309" t="s">
        <v>293</v>
      </c>
      <c r="BG15" s="309" t="s">
        <v>293</v>
      </c>
      <c r="BH15" s="309" t="s">
        <v>293</v>
      </c>
      <c r="BJ15" s="309" t="s">
        <v>293</v>
      </c>
    </row>
    <row r="16" spans="1:62" s="89" customFormat="1" hidden="1" x14ac:dyDescent="0.35">
      <c r="A16" s="124" t="s">
        <v>290</v>
      </c>
      <c r="B16" s="62">
        <v>7.3246832326485295E-2</v>
      </c>
      <c r="C16" s="62">
        <v>7.9897409249956905E-2</v>
      </c>
      <c r="D16" s="62">
        <v>7.148293254221029E-2</v>
      </c>
      <c r="E16" s="56">
        <v>7.2763541832482861E-2</v>
      </c>
      <c r="F16" s="70"/>
      <c r="G16" s="73"/>
      <c r="H16" s="62"/>
      <c r="I16" s="62"/>
      <c r="J16" s="62"/>
      <c r="K16" s="56"/>
      <c r="L16" s="70"/>
      <c r="M16" s="73"/>
      <c r="N16" s="62"/>
      <c r="O16" s="62"/>
      <c r="P16" s="62"/>
      <c r="Q16" s="56"/>
      <c r="R16" s="70"/>
      <c r="S16" s="52"/>
      <c r="T16" s="62"/>
      <c r="U16" s="62"/>
      <c r="V16" s="62"/>
      <c r="W16" s="56"/>
      <c r="X16" s="70"/>
      <c r="Y16" s="73"/>
      <c r="Z16" s="70"/>
      <c r="AA16" s="70"/>
      <c r="AB16" s="70"/>
      <c r="AC16" s="70"/>
      <c r="AD16" s="70"/>
      <c r="AE16" s="50"/>
      <c r="AF16" s="70">
        <v>8.2126144934340298E-2</v>
      </c>
      <c r="AG16" s="70">
        <v>8.9408519974693484E-2</v>
      </c>
      <c r="AH16" s="70">
        <v>8.4538423839093879E-2</v>
      </c>
      <c r="AI16" s="70">
        <v>8.4665348482248493E-2</v>
      </c>
      <c r="AJ16" s="70">
        <v>8.5207267935652115E-2</v>
      </c>
      <c r="AK16" s="107"/>
      <c r="AL16" s="70">
        <v>8.7967769653174752E-2</v>
      </c>
      <c r="AM16" s="70">
        <v>8.9614097239624976E-2</v>
      </c>
      <c r="AN16" s="70">
        <v>8.4402985644993059E-2</v>
      </c>
      <c r="AO16" s="70">
        <v>9.2658584028752003E-2</v>
      </c>
      <c r="AP16" s="70">
        <v>8.8660859141636197E-2</v>
      </c>
      <c r="AR16" s="70">
        <v>9.7138545817791022E-2</v>
      </c>
      <c r="AS16" s="70">
        <v>0.1011222008808414</v>
      </c>
      <c r="AT16" s="70">
        <v>0.10256567397001724</v>
      </c>
      <c r="AU16" s="70">
        <v>0.1025635683304198</v>
      </c>
      <c r="AV16" s="356">
        <v>0.10086619738020977</v>
      </c>
      <c r="AX16" s="70">
        <v>0.10697958616742881</v>
      </c>
      <c r="AY16" s="70">
        <v>0.10954953495638624</v>
      </c>
      <c r="AZ16" s="70">
        <v>0.1051864344311048</v>
      </c>
      <c r="BA16" s="70">
        <v>0.10713631958730165</v>
      </c>
      <c r="BB16" s="70">
        <v>0.10720558947584398</v>
      </c>
      <c r="BD16" s="309" t="s">
        <v>293</v>
      </c>
      <c r="BE16" s="309" t="s">
        <v>293</v>
      </c>
      <c r="BF16" s="309" t="s">
        <v>293</v>
      </c>
      <c r="BG16" s="309" t="s">
        <v>293</v>
      </c>
      <c r="BH16" s="309" t="s">
        <v>293</v>
      </c>
      <c r="BJ16" s="309" t="s">
        <v>293</v>
      </c>
    </row>
    <row r="17" spans="1:62" s="89" customFormat="1" hidden="1" x14ac:dyDescent="0.35">
      <c r="A17" s="79" t="s">
        <v>255</v>
      </c>
      <c r="B17" s="43">
        <v>9.9712161111333381E-2</v>
      </c>
      <c r="C17" s="43">
        <v>9.792481626382403E-2</v>
      </c>
      <c r="D17" s="43">
        <v>9.9974621801032976E-2</v>
      </c>
      <c r="E17" s="44">
        <v>0.10775560542925154</v>
      </c>
      <c r="F17" s="50"/>
      <c r="G17" s="7"/>
      <c r="H17" s="43"/>
      <c r="I17" s="43"/>
      <c r="J17" s="43"/>
      <c r="K17" s="44"/>
      <c r="L17" s="50"/>
      <c r="M17" s="7"/>
      <c r="N17" s="43"/>
      <c r="O17" s="43"/>
      <c r="P17" s="43"/>
      <c r="Q17" s="44"/>
      <c r="R17" s="50"/>
      <c r="S17" s="52"/>
      <c r="T17" s="43"/>
      <c r="U17" s="43"/>
      <c r="V17" s="43"/>
      <c r="W17" s="44"/>
      <c r="X17" s="50"/>
      <c r="Y17" s="176"/>
      <c r="Z17" s="50"/>
      <c r="AA17" s="50"/>
      <c r="AB17" s="50"/>
      <c r="AC17" s="50"/>
      <c r="AD17" s="50"/>
      <c r="AE17" s="50"/>
      <c r="AF17" s="50">
        <v>0.15681925304615804</v>
      </c>
      <c r="AG17" s="50">
        <v>0.16382340717455332</v>
      </c>
      <c r="AH17" s="50">
        <v>0.15953144267662719</v>
      </c>
      <c r="AI17" s="50">
        <v>0.16446572930925957</v>
      </c>
      <c r="AJ17" s="50">
        <v>0.16123686727613065</v>
      </c>
      <c r="AK17" s="107"/>
      <c r="AL17" s="50">
        <v>0.16382671843577254</v>
      </c>
      <c r="AM17" s="50">
        <v>0.16308792758355706</v>
      </c>
      <c r="AN17" s="50">
        <v>0.15432054017294505</v>
      </c>
      <c r="AO17" s="50">
        <v>0.17424949451749117</v>
      </c>
      <c r="AP17" s="50">
        <v>0.16387117017744146</v>
      </c>
      <c r="AR17" s="50">
        <v>0.16661932584471989</v>
      </c>
      <c r="AS17" s="50">
        <v>0.16269488527533937</v>
      </c>
      <c r="AT17" s="50">
        <v>0.15890075976524981</v>
      </c>
      <c r="AU17" s="348">
        <v>0.15949229445923269</v>
      </c>
      <c r="AV17" s="355">
        <v>0.16189809116758463</v>
      </c>
      <c r="AX17" s="348">
        <v>0.16080882409312858</v>
      </c>
      <c r="AY17" s="348">
        <v>0.16050634444937298</v>
      </c>
      <c r="AZ17" s="348">
        <v>0.15545439732768096</v>
      </c>
      <c r="BA17" s="348">
        <v>0.16347512241508788</v>
      </c>
      <c r="BB17" s="348">
        <v>0.16004969545645292</v>
      </c>
      <c r="BD17" s="309" t="s">
        <v>293</v>
      </c>
      <c r="BE17" s="309" t="s">
        <v>293</v>
      </c>
      <c r="BF17" s="309" t="s">
        <v>293</v>
      </c>
      <c r="BG17" s="309" t="s">
        <v>293</v>
      </c>
      <c r="BH17" s="309" t="s">
        <v>293</v>
      </c>
      <c r="BJ17" s="309" t="s">
        <v>293</v>
      </c>
    </row>
    <row r="18" spans="1:62" s="89" customFormat="1" hidden="1" x14ac:dyDescent="0.35">
      <c r="A18" s="124" t="s">
        <v>43</v>
      </c>
      <c r="B18" s="62">
        <v>6.4869009182087864E-2</v>
      </c>
      <c r="C18" s="62">
        <v>5.9807111127801009E-2</v>
      </c>
      <c r="D18" s="62">
        <v>6.8043954875456697E-2</v>
      </c>
      <c r="E18" s="56">
        <v>6.2094966151123393E-2</v>
      </c>
      <c r="F18" s="70"/>
      <c r="G18" s="23"/>
      <c r="H18" s="62"/>
      <c r="I18" s="62"/>
      <c r="J18" s="62"/>
      <c r="K18" s="56"/>
      <c r="L18" s="70"/>
      <c r="M18" s="23"/>
      <c r="N18" s="62"/>
      <c r="O18" s="62"/>
      <c r="P18" s="62"/>
      <c r="Q18" s="56"/>
      <c r="R18" s="70"/>
      <c r="S18" s="52"/>
      <c r="T18" s="62"/>
      <c r="U18" s="62"/>
      <c r="V18" s="62"/>
      <c r="W18" s="56"/>
      <c r="X18" s="70"/>
      <c r="Y18" s="177"/>
      <c r="Z18" s="70"/>
      <c r="AA18" s="70"/>
      <c r="AB18" s="70"/>
      <c r="AC18" s="70"/>
      <c r="AD18" s="70"/>
      <c r="AE18" s="50"/>
      <c r="AF18" s="70">
        <v>7.559262131873952E-2</v>
      </c>
      <c r="AG18" s="70">
        <v>7.6883636578594788E-2</v>
      </c>
      <c r="AH18" s="70">
        <v>8.0564496568716629E-2</v>
      </c>
      <c r="AI18" s="70">
        <v>7.7382064501118383E-2</v>
      </c>
      <c r="AJ18" s="70">
        <v>7.7650754902588173E-2</v>
      </c>
      <c r="AK18" s="107"/>
      <c r="AL18" s="70">
        <v>7.676772712079262E-2</v>
      </c>
      <c r="AM18" s="70">
        <v>7.7662202165137723E-2</v>
      </c>
      <c r="AN18" s="70">
        <v>8.5207069008796169E-2</v>
      </c>
      <c r="AO18" s="70">
        <v>7.5886756749807993E-2</v>
      </c>
      <c r="AP18" s="70">
        <v>7.8880938761133626E-2</v>
      </c>
      <c r="AR18" s="70">
        <v>7.8885585598695143E-2</v>
      </c>
      <c r="AS18" s="70">
        <v>8.126949254430009E-2</v>
      </c>
      <c r="AT18" s="70">
        <v>8.4601336479434019E-2</v>
      </c>
      <c r="AU18" s="70">
        <v>7.5872008279076628E-2</v>
      </c>
      <c r="AV18" s="356">
        <v>8.015935465432493E-2</v>
      </c>
      <c r="AX18" s="70">
        <v>7.8840221693667153E-2</v>
      </c>
      <c r="AY18" s="70">
        <v>8.1700928141230145E-2</v>
      </c>
      <c r="AZ18" s="70">
        <v>8.5949961777615824E-2</v>
      </c>
      <c r="BA18" s="70">
        <v>7.9153967025551733E-2</v>
      </c>
      <c r="BB18" s="70">
        <v>8.140802709326922E-2</v>
      </c>
      <c r="BD18" s="309" t="s">
        <v>293</v>
      </c>
      <c r="BE18" s="309" t="s">
        <v>293</v>
      </c>
      <c r="BF18" s="309" t="s">
        <v>293</v>
      </c>
      <c r="BG18" s="309" t="s">
        <v>293</v>
      </c>
      <c r="BH18" s="309" t="s">
        <v>293</v>
      </c>
      <c r="BJ18" s="309" t="s">
        <v>293</v>
      </c>
    </row>
    <row r="19" spans="1:62" s="89" customFormat="1" hidden="1" x14ac:dyDescent="0.35">
      <c r="A19" s="51" t="s">
        <v>44</v>
      </c>
      <c r="B19" s="43">
        <v>6.4614626636464279E-2</v>
      </c>
      <c r="C19" s="43">
        <v>6.6070473230358806E-2</v>
      </c>
      <c r="D19" s="43">
        <v>7.6395612906759877E-2</v>
      </c>
      <c r="E19" s="44">
        <v>7.6825170790054728E-2</v>
      </c>
      <c r="F19" s="50"/>
      <c r="G19" s="1"/>
      <c r="H19" s="43"/>
      <c r="I19" s="43"/>
      <c r="J19" s="43"/>
      <c r="K19" s="44"/>
      <c r="L19" s="50"/>
      <c r="M19" s="1"/>
      <c r="N19" s="43"/>
      <c r="O19" s="43"/>
      <c r="P19" s="43"/>
      <c r="Q19" s="44"/>
      <c r="R19" s="50"/>
      <c r="S19" s="93"/>
      <c r="T19" s="43"/>
      <c r="U19" s="43"/>
      <c r="V19" s="43"/>
      <c r="W19" s="44"/>
      <c r="X19" s="50"/>
      <c r="Y19" s="165"/>
      <c r="Z19" s="50"/>
      <c r="AA19" s="50"/>
      <c r="AB19" s="50"/>
      <c r="AC19" s="50"/>
      <c r="AD19" s="50"/>
      <c r="AE19" s="50"/>
      <c r="AF19" s="50">
        <v>0.10939569143111964</v>
      </c>
      <c r="AG19" s="50">
        <v>0.1049863118669566</v>
      </c>
      <c r="AH19" s="50">
        <v>0.10552745225313805</v>
      </c>
      <c r="AI19" s="50">
        <v>0.10589999999999999</v>
      </c>
      <c r="AJ19" s="50">
        <v>0.10626967933543006</v>
      </c>
      <c r="AK19" s="107"/>
      <c r="AL19" s="50">
        <v>0.10611347682257723</v>
      </c>
      <c r="AM19" s="50">
        <v>0.10775525205350632</v>
      </c>
      <c r="AN19" s="50">
        <v>0.10888170237852453</v>
      </c>
      <c r="AO19" s="50">
        <v>0.10216727119657616</v>
      </c>
      <c r="AP19" s="50">
        <v>0.10622942561279605</v>
      </c>
      <c r="AR19" s="50">
        <v>9.9811707715155726E-2</v>
      </c>
      <c r="AS19" s="50">
        <v>9.7734629938665191E-2</v>
      </c>
      <c r="AT19" s="50">
        <v>9.9234654248993942E-2</v>
      </c>
      <c r="AU19" s="348">
        <v>0.10200055719333694</v>
      </c>
      <c r="AV19" s="355">
        <v>9.9950572809132887E-2</v>
      </c>
      <c r="AX19" s="348">
        <v>0.10617842515558393</v>
      </c>
      <c r="AY19" s="348">
        <v>0.10010266828101774</v>
      </c>
      <c r="AZ19" s="348">
        <v>0.10728141760766166</v>
      </c>
      <c r="BA19" s="348">
        <v>0.10751014344870347</v>
      </c>
      <c r="BB19" s="348">
        <v>0.10527801648871625</v>
      </c>
      <c r="BD19" s="309" t="s">
        <v>293</v>
      </c>
      <c r="BE19" s="309" t="s">
        <v>293</v>
      </c>
      <c r="BF19" s="309" t="s">
        <v>293</v>
      </c>
      <c r="BG19" s="309" t="s">
        <v>293</v>
      </c>
      <c r="BH19" s="309" t="s">
        <v>293</v>
      </c>
      <c r="BJ19" s="309" t="s">
        <v>293</v>
      </c>
    </row>
    <row r="20" spans="1:62" s="89" customFormat="1" hidden="1" x14ac:dyDescent="0.35">
      <c r="A20" s="146" t="s">
        <v>7</v>
      </c>
      <c r="B20" s="60">
        <v>1</v>
      </c>
      <c r="C20" s="60">
        <v>1</v>
      </c>
      <c r="D20" s="60">
        <v>1.0000000000000002</v>
      </c>
      <c r="E20" s="61">
        <v>1</v>
      </c>
      <c r="F20" s="108"/>
      <c r="G20" s="1"/>
      <c r="H20" s="60"/>
      <c r="I20" s="60"/>
      <c r="J20" s="60"/>
      <c r="K20" s="61"/>
      <c r="L20" s="108"/>
      <c r="M20" s="1"/>
      <c r="N20" s="60"/>
      <c r="O20" s="60"/>
      <c r="P20" s="60"/>
      <c r="Q20" s="61"/>
      <c r="R20" s="108"/>
      <c r="S20" s="38"/>
      <c r="T20" s="60"/>
      <c r="U20" s="60"/>
      <c r="V20" s="60"/>
      <c r="W20" s="61"/>
      <c r="X20" s="108"/>
      <c r="Y20" s="165"/>
      <c r="Z20" s="108"/>
      <c r="AA20" s="108"/>
      <c r="AB20" s="108"/>
      <c r="AC20" s="108"/>
      <c r="AD20" s="108"/>
      <c r="AE20" s="73"/>
      <c r="AF20" s="108">
        <v>1</v>
      </c>
      <c r="AG20" s="108">
        <v>0.99999999999999833</v>
      </c>
      <c r="AH20" s="108">
        <v>1.0000000000000004</v>
      </c>
      <c r="AI20" s="108">
        <v>0.99999999999999911</v>
      </c>
      <c r="AJ20" s="108">
        <v>0.99999999999999911</v>
      </c>
      <c r="AK20" s="107"/>
      <c r="AL20" s="108">
        <v>1.0000000000000009</v>
      </c>
      <c r="AM20" s="108">
        <v>0.99999999999999911</v>
      </c>
      <c r="AN20" s="108">
        <v>1</v>
      </c>
      <c r="AO20" s="108">
        <v>0.99999999999999956</v>
      </c>
      <c r="AP20" s="108">
        <v>0.99999999999999989</v>
      </c>
      <c r="AR20" s="108">
        <v>1.0000000000000002</v>
      </c>
      <c r="AS20" s="108">
        <v>1</v>
      </c>
      <c r="AT20" s="108">
        <f>SUM(AT14:AT19)</f>
        <v>0.99999999999999956</v>
      </c>
      <c r="AU20" s="108">
        <f>SUM(AU14:AU19)</f>
        <v>1.0000000000000002</v>
      </c>
      <c r="AV20" s="362">
        <v>1</v>
      </c>
      <c r="AX20" s="108">
        <f>SUM(AX14:AX19)</f>
        <v>0.99999999999999978</v>
      </c>
      <c r="AY20" s="108">
        <f t="shared" ref="AY20:AZ20" si="0">SUM(AY14:AY19)</f>
        <v>1.0000000000000004</v>
      </c>
      <c r="AZ20" s="108">
        <f t="shared" si="0"/>
        <v>0.99999999999999878</v>
      </c>
      <c r="BA20" s="108">
        <v>1.0000000000000009</v>
      </c>
      <c r="BB20" s="108">
        <v>1</v>
      </c>
      <c r="BD20" s="309" t="s">
        <v>293</v>
      </c>
      <c r="BE20" s="309" t="s">
        <v>293</v>
      </c>
      <c r="BF20" s="309" t="s">
        <v>293</v>
      </c>
      <c r="BG20" s="309" t="s">
        <v>293</v>
      </c>
      <c r="BH20" s="309" t="s">
        <v>293</v>
      </c>
      <c r="BJ20" s="309" t="s">
        <v>293</v>
      </c>
    </row>
    <row r="21" spans="1:62" ht="10.5" hidden="1" customHeight="1" x14ac:dyDescent="0.35">
      <c r="A21" s="311" t="s">
        <v>366</v>
      </c>
      <c r="B21" s="5"/>
      <c r="C21" s="5"/>
      <c r="D21" s="5"/>
      <c r="E21" s="5"/>
      <c r="F21" s="155"/>
      <c r="G21" s="88"/>
      <c r="H21" s="5"/>
      <c r="I21" s="5"/>
      <c r="J21" s="5"/>
      <c r="K21" s="5"/>
      <c r="L21" s="155"/>
      <c r="M21" s="88"/>
      <c r="N21" s="5"/>
      <c r="O21" s="5"/>
      <c r="P21" s="5"/>
      <c r="Q21" s="5"/>
      <c r="R21" s="155"/>
      <c r="S21" s="93"/>
      <c r="T21" s="5"/>
      <c r="U21" s="5"/>
      <c r="V21" s="5"/>
      <c r="W21" s="5"/>
      <c r="X21" s="155"/>
      <c r="Z21" s="179"/>
      <c r="AA21" s="180"/>
      <c r="AB21" s="180"/>
      <c r="AC21" s="180"/>
      <c r="AD21" s="180"/>
      <c r="AE21" s="180"/>
      <c r="AF21" s="178"/>
      <c r="AG21" s="178"/>
      <c r="AH21" s="178"/>
      <c r="AI21" s="178"/>
      <c r="AJ21" s="178"/>
      <c r="AL21" s="178"/>
      <c r="AM21" s="178"/>
      <c r="AN21" s="178"/>
      <c r="AO21" s="178"/>
      <c r="AP21" s="178"/>
      <c r="AR21" s="178"/>
      <c r="AS21" s="178"/>
      <c r="AT21" s="178"/>
    </row>
    <row r="22" spans="1:62" s="89" customFormat="1" ht="15.75" hidden="1" customHeight="1" x14ac:dyDescent="0.35">
      <c r="A22" s="311"/>
      <c r="B22" s="47"/>
      <c r="C22" s="47"/>
      <c r="D22" s="47"/>
      <c r="E22" s="47"/>
      <c r="F22" s="154"/>
      <c r="G22" s="13"/>
      <c r="H22" s="47"/>
      <c r="I22" s="47"/>
      <c r="J22" s="47"/>
      <c r="K22" s="47"/>
      <c r="L22" s="154"/>
      <c r="M22" s="13"/>
      <c r="N22" s="47"/>
      <c r="O22" s="47"/>
      <c r="P22" s="47"/>
      <c r="Q22" s="47"/>
      <c r="R22" s="154"/>
      <c r="S22" s="38"/>
      <c r="T22" s="47"/>
      <c r="U22" s="47"/>
      <c r="V22" s="47"/>
      <c r="W22" s="47"/>
      <c r="X22" s="154"/>
      <c r="Y22" s="173"/>
      <c r="Z22" s="174"/>
      <c r="AA22" s="174"/>
      <c r="AB22" s="174"/>
      <c r="AC22" s="174"/>
      <c r="AD22" s="174"/>
      <c r="AE22" s="174"/>
      <c r="AF22" s="174"/>
      <c r="AG22" s="174"/>
      <c r="AH22" s="174"/>
      <c r="AI22" s="174"/>
      <c r="AJ22" s="174"/>
      <c r="AK22" s="123"/>
      <c r="AL22" s="174"/>
      <c r="AM22" s="174"/>
      <c r="AN22" s="174"/>
      <c r="AO22" s="174"/>
      <c r="AP22" s="174"/>
      <c r="AR22" s="174"/>
      <c r="AS22" s="174"/>
      <c r="AT22" s="174"/>
    </row>
    <row r="23" spans="1:62" s="89" customFormat="1" ht="12" customHeight="1" x14ac:dyDescent="0.35">
      <c r="A23" s="145" t="s">
        <v>291</v>
      </c>
      <c r="B23" s="62">
        <v>0.52685784450053796</v>
      </c>
      <c r="C23" s="62">
        <v>0.5290672355603262</v>
      </c>
      <c r="D23" s="62">
        <v>0.51311166681925813</v>
      </c>
      <c r="E23" s="56">
        <v>0.50929691117787135</v>
      </c>
      <c r="F23" s="348"/>
      <c r="G23" s="368"/>
      <c r="H23" s="369"/>
      <c r="I23" s="369"/>
      <c r="J23" s="369"/>
      <c r="K23" s="370"/>
      <c r="L23" s="348"/>
      <c r="M23" s="368"/>
      <c r="N23" s="369"/>
      <c r="O23" s="369"/>
      <c r="P23" s="369"/>
      <c r="Q23" s="370"/>
      <c r="R23" s="348"/>
      <c r="S23" s="317"/>
      <c r="T23" s="369"/>
      <c r="U23" s="369"/>
      <c r="V23" s="369"/>
      <c r="W23" s="370"/>
      <c r="X23" s="348"/>
      <c r="Y23" s="344"/>
      <c r="Z23" s="348"/>
      <c r="AA23" s="348"/>
      <c r="AB23" s="348"/>
      <c r="AC23" s="348"/>
      <c r="AD23" s="348"/>
      <c r="AE23" s="348"/>
      <c r="AF23" s="348"/>
      <c r="AG23" s="348"/>
      <c r="AH23" s="348"/>
      <c r="AI23" s="348"/>
      <c r="AJ23" s="348"/>
      <c r="AK23" s="371"/>
      <c r="AL23" s="348"/>
      <c r="AM23" s="348"/>
      <c r="AN23" s="348"/>
      <c r="AO23" s="348"/>
      <c r="AP23" s="348"/>
      <c r="AR23" s="348"/>
      <c r="AS23" s="348"/>
      <c r="AT23" s="348"/>
      <c r="AU23" s="348"/>
      <c r="AV23" s="372"/>
      <c r="AX23" s="348"/>
      <c r="AY23" s="348"/>
      <c r="AZ23" s="348"/>
      <c r="BA23" s="348"/>
      <c r="BB23" s="348"/>
      <c r="BD23" s="348"/>
      <c r="BE23" s="348"/>
      <c r="BF23" s="348"/>
      <c r="BG23" s="348"/>
      <c r="BH23" s="348"/>
      <c r="BJ23" s="348"/>
    </row>
    <row r="24" spans="1:62" s="89" customFormat="1" x14ac:dyDescent="0.35">
      <c r="A24" s="110" t="s">
        <v>198</v>
      </c>
      <c r="B24" s="43">
        <v>0.1706995262430912</v>
      </c>
      <c r="C24" s="43">
        <v>0.1672329545677331</v>
      </c>
      <c r="D24" s="43">
        <v>0.1709912110552822</v>
      </c>
      <c r="E24" s="44">
        <v>0.17126380461921614</v>
      </c>
      <c r="F24" s="70"/>
      <c r="G24" s="13"/>
      <c r="H24" s="62"/>
      <c r="I24" s="62"/>
      <c r="J24" s="62"/>
      <c r="K24" s="56"/>
      <c r="L24" s="70"/>
      <c r="M24" s="13"/>
      <c r="N24" s="62"/>
      <c r="O24" s="62"/>
      <c r="P24" s="62"/>
      <c r="Q24" s="56"/>
      <c r="R24" s="70"/>
      <c r="S24" s="93"/>
      <c r="T24" s="62"/>
      <c r="U24" s="62"/>
      <c r="V24" s="62"/>
      <c r="W24" s="56"/>
      <c r="X24" s="70"/>
      <c r="Y24" s="173"/>
      <c r="Z24" s="70"/>
      <c r="AA24" s="70"/>
      <c r="AB24" s="70"/>
      <c r="AC24" s="70"/>
      <c r="AD24" s="70"/>
      <c r="AE24" s="50"/>
      <c r="AF24" s="70"/>
      <c r="AG24" s="70"/>
      <c r="AH24" s="70"/>
      <c r="AI24" s="70"/>
      <c r="AJ24" s="70"/>
      <c r="AK24" s="107"/>
      <c r="AL24" s="70"/>
      <c r="AM24" s="70"/>
      <c r="AN24" s="70"/>
      <c r="AO24" s="70"/>
      <c r="AP24" s="70"/>
      <c r="AR24" s="70"/>
      <c r="AS24" s="70"/>
      <c r="AT24" s="70"/>
      <c r="AU24" s="70"/>
      <c r="AV24" s="356"/>
      <c r="AX24" s="70">
        <v>0.35809999999999997</v>
      </c>
      <c r="AY24" s="70">
        <v>0.34699999999999998</v>
      </c>
      <c r="AZ24" s="70">
        <v>0.34300000000000003</v>
      </c>
      <c r="BA24" s="70">
        <v>0.33989999999999998</v>
      </c>
      <c r="BB24" s="70">
        <v>0.34710000000000002</v>
      </c>
      <c r="BC24" s="399"/>
      <c r="BD24" s="70">
        <v>0.33110000000000001</v>
      </c>
      <c r="BE24" s="70">
        <v>0.33379999999999999</v>
      </c>
      <c r="BF24" s="70">
        <v>0.32479999999999998</v>
      </c>
      <c r="BG24" s="70">
        <v>0.33217747772102924</v>
      </c>
      <c r="BH24" s="70">
        <v>0.33050560040496463</v>
      </c>
      <c r="BJ24" s="70">
        <v>0.33812240986626141</v>
      </c>
    </row>
    <row r="25" spans="1:62" s="89" customFormat="1" x14ac:dyDescent="0.35">
      <c r="A25" s="51" t="s">
        <v>42</v>
      </c>
      <c r="B25" s="62">
        <v>7.3246832326485295E-2</v>
      </c>
      <c r="C25" s="62">
        <v>7.9897409249956905E-2</v>
      </c>
      <c r="D25" s="62">
        <v>7.148293254221029E-2</v>
      </c>
      <c r="E25" s="56">
        <v>7.2763541832482861E-2</v>
      </c>
      <c r="F25" s="50"/>
      <c r="G25" s="11"/>
      <c r="H25" s="43"/>
      <c r="I25" s="43"/>
      <c r="J25" s="43"/>
      <c r="K25" s="44"/>
      <c r="L25" s="50"/>
      <c r="M25" s="11"/>
      <c r="N25" s="43"/>
      <c r="O25" s="43"/>
      <c r="P25" s="43"/>
      <c r="Q25" s="44"/>
      <c r="R25" s="50"/>
      <c r="S25" s="93"/>
      <c r="T25" s="43"/>
      <c r="U25" s="43"/>
      <c r="V25" s="43"/>
      <c r="W25" s="44"/>
      <c r="X25" s="50"/>
      <c r="Y25" s="175"/>
      <c r="Z25" s="50"/>
      <c r="AA25" s="50"/>
      <c r="AB25" s="50"/>
      <c r="AC25" s="50"/>
      <c r="AD25" s="50"/>
      <c r="AE25" s="50"/>
      <c r="AF25" s="50"/>
      <c r="AG25" s="50"/>
      <c r="AH25" s="50"/>
      <c r="AI25" s="50"/>
      <c r="AJ25" s="50"/>
      <c r="AK25" s="107"/>
      <c r="AL25" s="50"/>
      <c r="AM25" s="50"/>
      <c r="AN25" s="50"/>
      <c r="AO25" s="50"/>
      <c r="AP25" s="50"/>
      <c r="AR25" s="50"/>
      <c r="AS25" s="50"/>
      <c r="AT25" s="50"/>
      <c r="AU25" s="348"/>
      <c r="AV25" s="355"/>
      <c r="AX25" s="348">
        <v>0.1673</v>
      </c>
      <c r="AY25" s="348">
        <v>0.1749</v>
      </c>
      <c r="AZ25" s="348">
        <v>0.1804</v>
      </c>
      <c r="BA25" s="348">
        <v>0.17979999999999999</v>
      </c>
      <c r="BB25" s="348">
        <v>0.17560000000000001</v>
      </c>
      <c r="BC25" s="399"/>
      <c r="BD25" s="348">
        <v>0.18279999999999999</v>
      </c>
      <c r="BE25" s="348">
        <v>0.17219999999999999</v>
      </c>
      <c r="BF25" s="348">
        <v>0.16800000000000001</v>
      </c>
      <c r="BG25" s="348">
        <v>0.16980251667881779</v>
      </c>
      <c r="BH25" s="348">
        <v>0.17318660678210368</v>
      </c>
      <c r="BJ25" s="348">
        <v>0.1747540919002204</v>
      </c>
    </row>
    <row r="26" spans="1:62" s="89" customFormat="1" x14ac:dyDescent="0.35">
      <c r="A26" s="124" t="s">
        <v>367</v>
      </c>
      <c r="B26" s="43">
        <v>9.9712161111333381E-2</v>
      </c>
      <c r="C26" s="43">
        <v>9.792481626382403E-2</v>
      </c>
      <c r="D26" s="43">
        <v>9.9974621801032976E-2</v>
      </c>
      <c r="E26" s="44">
        <v>0.10775560542925154</v>
      </c>
      <c r="F26" s="70"/>
      <c r="G26" s="73"/>
      <c r="H26" s="62"/>
      <c r="I26" s="62"/>
      <c r="J26" s="62"/>
      <c r="K26" s="56"/>
      <c r="L26" s="70"/>
      <c r="M26" s="73"/>
      <c r="N26" s="62"/>
      <c r="O26" s="62"/>
      <c r="P26" s="62"/>
      <c r="Q26" s="56"/>
      <c r="R26" s="70"/>
      <c r="S26" s="52"/>
      <c r="T26" s="62"/>
      <c r="U26" s="62"/>
      <c r="V26" s="62"/>
      <c r="W26" s="56"/>
      <c r="X26" s="70"/>
      <c r="Y26" s="73"/>
      <c r="Z26" s="70"/>
      <c r="AA26" s="70"/>
      <c r="AB26" s="70"/>
      <c r="AC26" s="70"/>
      <c r="AD26" s="70"/>
      <c r="AE26" s="50"/>
      <c r="AF26" s="70"/>
      <c r="AG26" s="70"/>
      <c r="AH26" s="70"/>
      <c r="AI26" s="70"/>
      <c r="AJ26" s="70"/>
      <c r="AK26" s="107"/>
      <c r="AL26" s="70"/>
      <c r="AM26" s="70"/>
      <c r="AN26" s="70"/>
      <c r="AO26" s="70"/>
      <c r="AP26" s="70"/>
      <c r="AR26" s="70"/>
      <c r="AS26" s="70"/>
      <c r="AT26" s="70"/>
      <c r="AU26" s="70"/>
      <c r="AV26" s="356"/>
      <c r="AX26" s="70">
        <v>0.1391</v>
      </c>
      <c r="AY26" s="70">
        <v>0.14249999999999999</v>
      </c>
      <c r="AZ26" s="70">
        <v>0.13719999999999999</v>
      </c>
      <c r="BA26" s="70">
        <v>0.1381</v>
      </c>
      <c r="BB26" s="70">
        <v>0.13919999999999999</v>
      </c>
      <c r="BC26" s="399"/>
      <c r="BD26" s="70">
        <v>0.13780000000000001</v>
      </c>
      <c r="BE26" s="70">
        <v>0.1429</v>
      </c>
      <c r="BF26" s="70">
        <v>0.14249999999999999</v>
      </c>
      <c r="BG26" s="70">
        <v>0.13241936773037671</v>
      </c>
      <c r="BH26" s="70">
        <v>0.13896125654139868</v>
      </c>
      <c r="BJ26" s="70">
        <v>0.13284578585332962</v>
      </c>
    </row>
    <row r="27" spans="1:62" s="89" customFormat="1" x14ac:dyDescent="0.35">
      <c r="A27" s="79" t="s">
        <v>255</v>
      </c>
      <c r="B27" s="62">
        <v>6.4869009182087864E-2</v>
      </c>
      <c r="C27" s="62">
        <v>5.9807111127801009E-2</v>
      </c>
      <c r="D27" s="62">
        <v>6.8043954875456697E-2</v>
      </c>
      <c r="E27" s="56">
        <v>6.2094966151123393E-2</v>
      </c>
      <c r="F27" s="50"/>
      <c r="G27" s="7"/>
      <c r="H27" s="43"/>
      <c r="I27" s="43"/>
      <c r="J27" s="43"/>
      <c r="K27" s="44"/>
      <c r="L27" s="50"/>
      <c r="M27" s="7"/>
      <c r="N27" s="43"/>
      <c r="O27" s="43"/>
      <c r="P27" s="43"/>
      <c r="Q27" s="44"/>
      <c r="R27" s="50"/>
      <c r="S27" s="52"/>
      <c r="T27" s="43"/>
      <c r="U27" s="43"/>
      <c r="V27" s="43"/>
      <c r="W27" s="44"/>
      <c r="X27" s="50"/>
      <c r="Y27" s="176"/>
      <c r="Z27" s="50"/>
      <c r="AA27" s="50"/>
      <c r="AB27" s="50"/>
      <c r="AC27" s="50"/>
      <c r="AD27" s="50"/>
      <c r="AE27" s="50"/>
      <c r="AF27" s="50"/>
      <c r="AG27" s="50"/>
      <c r="AH27" s="50"/>
      <c r="AI27" s="50"/>
      <c r="AJ27" s="50"/>
      <c r="AK27" s="107"/>
      <c r="AL27" s="50"/>
      <c r="AM27" s="50"/>
      <c r="AN27" s="50"/>
      <c r="AO27" s="50"/>
      <c r="AP27" s="50"/>
      <c r="AR27" s="50"/>
      <c r="AS27" s="50"/>
      <c r="AT27" s="50"/>
      <c r="AU27" s="348"/>
      <c r="AV27" s="355"/>
      <c r="AX27" s="348">
        <v>0.15490000000000001</v>
      </c>
      <c r="AY27" s="348">
        <v>0.15429999999999999</v>
      </c>
      <c r="AZ27" s="348">
        <v>0.1479</v>
      </c>
      <c r="BA27" s="348">
        <v>0.15720000000000001</v>
      </c>
      <c r="BB27" s="348">
        <v>0.15359999999999999</v>
      </c>
      <c r="BC27" s="399"/>
      <c r="BD27" s="348">
        <v>0.15709999999999999</v>
      </c>
      <c r="BE27" s="348">
        <v>0.15790000000000001</v>
      </c>
      <c r="BF27" s="348">
        <v>0.16070000000000001</v>
      </c>
      <c r="BG27" s="348">
        <v>0.16652659076272711</v>
      </c>
      <c r="BH27" s="348">
        <v>0.16053101925391189</v>
      </c>
      <c r="BJ27" s="348">
        <v>0.16394841897510898</v>
      </c>
    </row>
    <row r="28" spans="1:62" s="89" customFormat="1" x14ac:dyDescent="0.35">
      <c r="A28" s="124" t="s">
        <v>43</v>
      </c>
      <c r="B28" s="43">
        <v>6.4614626636464279E-2</v>
      </c>
      <c r="C28" s="43">
        <v>6.6070473230358806E-2</v>
      </c>
      <c r="D28" s="43">
        <v>7.6395612906759877E-2</v>
      </c>
      <c r="E28" s="44">
        <v>7.6825170790054728E-2</v>
      </c>
      <c r="F28" s="70"/>
      <c r="G28" s="23"/>
      <c r="H28" s="62"/>
      <c r="I28" s="62"/>
      <c r="J28" s="62"/>
      <c r="K28" s="56"/>
      <c r="L28" s="70"/>
      <c r="M28" s="23"/>
      <c r="N28" s="62"/>
      <c r="O28" s="62"/>
      <c r="P28" s="62"/>
      <c r="Q28" s="56"/>
      <c r="R28" s="70"/>
      <c r="S28" s="52"/>
      <c r="T28" s="62"/>
      <c r="U28" s="62"/>
      <c r="V28" s="62"/>
      <c r="W28" s="56"/>
      <c r="X28" s="70"/>
      <c r="Y28" s="177"/>
      <c r="Z28" s="70"/>
      <c r="AA28" s="70"/>
      <c r="AB28" s="70"/>
      <c r="AC28" s="70"/>
      <c r="AD28" s="70"/>
      <c r="AE28" s="50"/>
      <c r="AF28" s="70"/>
      <c r="AG28" s="70"/>
      <c r="AH28" s="70"/>
      <c r="AI28" s="70"/>
      <c r="AJ28" s="70"/>
      <c r="AK28" s="107"/>
      <c r="AL28" s="70"/>
      <c r="AM28" s="70"/>
      <c r="AN28" s="70"/>
      <c r="AO28" s="70"/>
      <c r="AP28" s="70"/>
      <c r="AR28" s="70"/>
      <c r="AS28" s="70"/>
      <c r="AT28" s="70"/>
      <c r="AU28" s="70"/>
      <c r="AV28" s="356"/>
      <c r="AX28" s="70">
        <v>7.1099999999999997E-2</v>
      </c>
      <c r="AY28" s="70">
        <v>7.7399999999999997E-2</v>
      </c>
      <c r="AZ28" s="70">
        <v>8.1100000000000005E-2</v>
      </c>
      <c r="BA28" s="70">
        <v>7.3300000000000004E-2</v>
      </c>
      <c r="BB28" s="70">
        <v>7.5700000000000003E-2</v>
      </c>
      <c r="BC28" s="399"/>
      <c r="BD28" s="70">
        <v>7.6499999999999999E-2</v>
      </c>
      <c r="BE28" s="70">
        <v>7.9299999999999995E-2</v>
      </c>
      <c r="BF28" s="70">
        <v>8.1100000000000005E-2</v>
      </c>
      <c r="BG28" s="70">
        <v>8.0783642352878174E-2</v>
      </c>
      <c r="BH28" s="70">
        <v>7.920553485425659E-2</v>
      </c>
      <c r="BJ28" s="70">
        <v>7.9150184204689236E-2</v>
      </c>
    </row>
    <row r="29" spans="1:62" s="89" customFormat="1" x14ac:dyDescent="0.35">
      <c r="A29" s="79" t="s">
        <v>370</v>
      </c>
      <c r="B29" s="369"/>
      <c r="C29" s="369"/>
      <c r="D29" s="369"/>
      <c r="E29" s="370"/>
      <c r="F29" s="348"/>
      <c r="G29" s="375"/>
      <c r="H29" s="369"/>
      <c r="I29" s="369"/>
      <c r="J29" s="369"/>
      <c r="K29" s="370"/>
      <c r="L29" s="348"/>
      <c r="M29" s="375"/>
      <c r="N29" s="369"/>
      <c r="O29" s="369"/>
      <c r="P29" s="369"/>
      <c r="Q29" s="370"/>
      <c r="R29" s="348"/>
      <c r="S29" s="79"/>
      <c r="T29" s="369"/>
      <c r="U29" s="369"/>
      <c r="V29" s="369"/>
      <c r="W29" s="370"/>
      <c r="X29" s="348"/>
      <c r="Y29" s="382"/>
      <c r="Z29" s="348"/>
      <c r="AA29" s="348"/>
      <c r="AB29" s="348"/>
      <c r="AC29" s="348"/>
      <c r="AD29" s="348"/>
      <c r="AE29" s="348"/>
      <c r="AF29" s="348"/>
      <c r="AG29" s="348"/>
      <c r="AH29" s="348"/>
      <c r="AI29" s="348"/>
      <c r="AJ29" s="348"/>
      <c r="AK29" s="371"/>
      <c r="AL29" s="348"/>
      <c r="AM29" s="348"/>
      <c r="AN29" s="348"/>
      <c r="AO29" s="348"/>
      <c r="AP29" s="348"/>
      <c r="AR29" s="348"/>
      <c r="AS29" s="348"/>
      <c r="AT29" s="348"/>
      <c r="AU29" s="348"/>
      <c r="AV29" s="372"/>
      <c r="AX29" s="348">
        <v>7.0400000000000004E-2</v>
      </c>
      <c r="AY29" s="348">
        <v>7.2300000000000003E-2</v>
      </c>
      <c r="AZ29" s="348">
        <v>7.4800000000000005E-2</v>
      </c>
      <c r="BA29" s="348">
        <v>7.1599999999999997E-2</v>
      </c>
      <c r="BB29" s="348">
        <v>7.2300000000000003E-2</v>
      </c>
      <c r="BC29" s="399"/>
      <c r="BD29" s="348">
        <v>7.6700000000000004E-2</v>
      </c>
      <c r="BE29" s="348">
        <v>7.3899999999999993E-2</v>
      </c>
      <c r="BF29" s="348">
        <v>7.6499999999999999E-2</v>
      </c>
      <c r="BG29" s="348">
        <v>7.3148691630389145E-2</v>
      </c>
      <c r="BH29" s="348">
        <v>7.5093681650669014E-2</v>
      </c>
      <c r="BJ29" s="348">
        <v>7.2500456098340396E-2</v>
      </c>
    </row>
    <row r="30" spans="1:62" s="89" customFormat="1" x14ac:dyDescent="0.35">
      <c r="A30" s="124" t="s">
        <v>44</v>
      </c>
      <c r="B30" s="43">
        <v>1</v>
      </c>
      <c r="C30" s="43">
        <v>1</v>
      </c>
      <c r="D30" s="43">
        <v>1.0000000000000002</v>
      </c>
      <c r="E30" s="44">
        <v>1</v>
      </c>
      <c r="F30" s="70"/>
      <c r="G30" s="23"/>
      <c r="H30" s="62"/>
      <c r="I30" s="62"/>
      <c r="J30" s="62"/>
      <c r="K30" s="56"/>
      <c r="L30" s="70"/>
      <c r="M30" s="23"/>
      <c r="N30" s="62"/>
      <c r="O30" s="62"/>
      <c r="P30" s="62"/>
      <c r="Q30" s="56"/>
      <c r="R30" s="70"/>
      <c r="S30" s="52"/>
      <c r="T30" s="62"/>
      <c r="U30" s="62"/>
      <c r="V30" s="62"/>
      <c r="W30" s="56"/>
      <c r="X30" s="70"/>
      <c r="Y30" s="177"/>
      <c r="Z30" s="70"/>
      <c r="AA30" s="70"/>
      <c r="AB30" s="70"/>
      <c r="AC30" s="70"/>
      <c r="AD30" s="70"/>
      <c r="AE30" s="50"/>
      <c r="AF30" s="70"/>
      <c r="AG30" s="70"/>
      <c r="AH30" s="70"/>
      <c r="AI30" s="70"/>
      <c r="AJ30" s="70"/>
      <c r="AK30" s="107"/>
      <c r="AL30" s="70"/>
      <c r="AM30" s="70"/>
      <c r="AN30" s="70"/>
      <c r="AO30" s="70"/>
      <c r="AP30" s="70"/>
      <c r="AR30" s="70"/>
      <c r="AS30" s="70"/>
      <c r="AT30" s="70"/>
      <c r="AU30" s="70"/>
      <c r="AV30" s="356"/>
      <c r="AX30" s="70">
        <v>3.9E-2</v>
      </c>
      <c r="AY30" s="70">
        <v>3.1600000000000003E-2</v>
      </c>
      <c r="AZ30" s="70">
        <v>3.5299999999999998E-2</v>
      </c>
      <c r="BA30" s="70">
        <v>4.02E-2</v>
      </c>
      <c r="BB30" s="70">
        <v>3.6600000000000001E-2</v>
      </c>
      <c r="BC30" s="399"/>
      <c r="BD30" s="70">
        <v>3.7900000000000003E-2</v>
      </c>
      <c r="BE30" s="70">
        <v>4.0099999999999997E-2</v>
      </c>
      <c r="BF30" s="70">
        <v>4.6399999999999997E-2</v>
      </c>
      <c r="BG30" s="70">
        <v>4.5141713123781346E-2</v>
      </c>
      <c r="BH30" s="70">
        <v>4.2516300512695372E-2</v>
      </c>
      <c r="BJ30" s="70">
        <v>3.8678653102047919E-2</v>
      </c>
    </row>
    <row r="31" spans="1:62" x14ac:dyDescent="0.35">
      <c r="A31" s="383" t="s">
        <v>7</v>
      </c>
      <c r="B31" s="384"/>
      <c r="C31" s="384"/>
      <c r="D31" s="384"/>
      <c r="E31" s="384"/>
      <c r="F31" s="109"/>
      <c r="G31" s="385"/>
      <c r="H31" s="386"/>
      <c r="I31" s="386"/>
      <c r="J31" s="386"/>
      <c r="K31" s="387"/>
      <c r="L31" s="109"/>
      <c r="M31" s="385"/>
      <c r="N31" s="386"/>
      <c r="O31" s="386"/>
      <c r="P31" s="386"/>
      <c r="Q31" s="387"/>
      <c r="R31" s="109"/>
      <c r="S31" s="376"/>
      <c r="T31" s="386"/>
      <c r="U31" s="386"/>
      <c r="V31" s="386"/>
      <c r="W31" s="387"/>
      <c r="X31" s="109"/>
      <c r="Y31" s="388"/>
      <c r="Z31" s="109"/>
      <c r="AA31" s="109"/>
      <c r="AB31" s="109"/>
      <c r="AC31" s="109"/>
      <c r="AD31" s="109"/>
      <c r="AE31" s="109"/>
      <c r="AF31" s="109"/>
      <c r="AG31" s="109"/>
      <c r="AH31" s="109"/>
      <c r="AI31" s="109"/>
      <c r="AJ31" s="109"/>
      <c r="AK31" s="371"/>
      <c r="AL31" s="109"/>
      <c r="AM31" s="109"/>
      <c r="AN31" s="109"/>
      <c r="AO31" s="109"/>
      <c r="AP31" s="109"/>
      <c r="AQ31" s="89"/>
      <c r="AR31" s="109"/>
      <c r="AS31" s="109"/>
      <c r="AT31" s="109"/>
      <c r="AU31" s="109"/>
      <c r="AV31" s="389"/>
      <c r="AW31" s="89"/>
      <c r="AX31" s="109">
        <v>1</v>
      </c>
      <c r="AY31" s="109">
        <v>1</v>
      </c>
      <c r="AZ31" s="109">
        <v>0.99990000000000001</v>
      </c>
      <c r="BA31" s="109">
        <v>1</v>
      </c>
      <c r="BB31" s="109">
        <v>1</v>
      </c>
      <c r="BC31" s="399"/>
      <c r="BD31" s="109">
        <v>1</v>
      </c>
      <c r="BE31" s="109">
        <v>1</v>
      </c>
      <c r="BF31" s="109">
        <v>1</v>
      </c>
      <c r="BG31" s="109">
        <v>1.0000999999999995</v>
      </c>
      <c r="BH31" s="109">
        <v>1.0001</v>
      </c>
      <c r="BJ31" s="109">
        <f>SUM(BJ24:BJ30)+0.01%</f>
        <v>1.000099999999998</v>
      </c>
    </row>
    <row r="32" spans="1:62" s="396" customFormat="1" ht="23.25" customHeight="1" x14ac:dyDescent="0.35">
      <c r="A32" s="417" t="s">
        <v>372</v>
      </c>
      <c r="B32" s="417"/>
      <c r="C32" s="417"/>
      <c r="D32" s="417"/>
      <c r="E32" s="417"/>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17"/>
      <c r="AL32" s="417"/>
      <c r="AM32" s="417"/>
      <c r="AN32" s="417"/>
      <c r="AO32" s="417"/>
      <c r="AP32" s="417"/>
      <c r="AQ32" s="417"/>
      <c r="AR32" s="417"/>
      <c r="AS32" s="417"/>
      <c r="AT32" s="417"/>
      <c r="AU32" s="417"/>
      <c r="AV32" s="417"/>
      <c r="AW32" s="417"/>
      <c r="AX32" s="417"/>
      <c r="AY32" s="417"/>
      <c r="AZ32" s="417"/>
      <c r="BA32" s="417"/>
      <c r="BB32" s="417"/>
      <c r="BC32" s="417"/>
      <c r="BD32" s="417"/>
      <c r="BE32" s="397"/>
      <c r="BF32" s="397"/>
      <c r="BG32" s="397"/>
      <c r="BH32" s="397"/>
      <c r="BJ32" s="397"/>
    </row>
    <row r="33" spans="1:62" x14ac:dyDescent="0.35">
      <c r="A33" s="395"/>
      <c r="B33" s="55"/>
      <c r="C33" s="30"/>
      <c r="D33" s="55"/>
      <c r="E33" s="55"/>
      <c r="F33" s="373"/>
      <c r="G33" s="89"/>
      <c r="H33" s="374"/>
      <c r="I33" s="375"/>
      <c r="J33" s="374"/>
      <c r="K33" s="374"/>
      <c r="L33" s="373"/>
      <c r="M33" s="89"/>
      <c r="N33" s="374"/>
      <c r="O33" s="375"/>
      <c r="P33" s="374"/>
      <c r="Q33" s="374"/>
      <c r="R33" s="373"/>
      <c r="S33" s="376"/>
      <c r="T33" s="374"/>
      <c r="U33" s="375"/>
      <c r="V33" s="374"/>
      <c r="W33" s="374"/>
      <c r="X33" s="373"/>
      <c r="Y33" s="200"/>
      <c r="Z33" s="377"/>
      <c r="AA33" s="377"/>
      <c r="AB33" s="377"/>
      <c r="AC33" s="377"/>
      <c r="AD33" s="377"/>
      <c r="AE33" s="377"/>
      <c r="AF33" s="377"/>
      <c r="AG33" s="377"/>
      <c r="AH33" s="377"/>
      <c r="AI33" s="377"/>
      <c r="AJ33" s="377"/>
      <c r="AL33" s="377"/>
      <c r="AM33" s="377"/>
      <c r="AN33" s="377"/>
      <c r="AO33" s="377"/>
      <c r="AP33" s="377"/>
      <c r="AR33" s="377"/>
      <c r="AS33" s="377"/>
      <c r="AT33" s="377"/>
      <c r="AU33" s="377"/>
      <c r="AV33" s="377"/>
      <c r="AX33" s="377"/>
      <c r="AY33" s="377"/>
      <c r="AZ33" s="377"/>
      <c r="BA33" s="377"/>
      <c r="BB33" s="377"/>
      <c r="BD33" s="377"/>
      <c r="BE33" s="377"/>
      <c r="BF33" s="377"/>
      <c r="BG33" s="377"/>
      <c r="BH33" s="377"/>
      <c r="BJ33" s="377"/>
    </row>
    <row r="34" spans="1:62" x14ac:dyDescent="0.35">
      <c r="A34" s="146" t="s">
        <v>57</v>
      </c>
      <c r="B34" s="44">
        <v>0.60971612438910061</v>
      </c>
      <c r="C34" s="44">
        <v>0.61727289004358743</v>
      </c>
      <c r="D34" s="44">
        <v>0.62650472064648477</v>
      </c>
      <c r="E34" s="44">
        <v>0.63202981452766172</v>
      </c>
      <c r="F34" s="156"/>
      <c r="G34" s="88"/>
      <c r="H34" s="55"/>
      <c r="I34" s="30"/>
      <c r="J34" s="55"/>
      <c r="K34" s="55"/>
      <c r="L34" s="156"/>
      <c r="M34" s="88"/>
      <c r="N34" s="55"/>
      <c r="O34" s="30"/>
      <c r="P34" s="55"/>
      <c r="Q34" s="55"/>
      <c r="R34" s="156"/>
      <c r="S34" s="38"/>
      <c r="T34" s="55"/>
      <c r="U34" s="30"/>
      <c r="V34" s="55"/>
      <c r="W34" s="55"/>
      <c r="X34" s="156"/>
      <c r="Z34" s="181"/>
      <c r="AA34" s="181"/>
      <c r="AB34" s="181"/>
      <c r="AC34" s="181"/>
      <c r="AD34" s="181"/>
      <c r="AE34" s="174"/>
      <c r="AF34" s="181"/>
      <c r="AG34" s="181"/>
      <c r="AH34" s="181"/>
      <c r="AI34" s="181"/>
      <c r="AJ34" s="181"/>
      <c r="AL34" s="181"/>
      <c r="AM34" s="181"/>
      <c r="AN34" s="181"/>
      <c r="AO34" s="181"/>
      <c r="AP34" s="181"/>
      <c r="AR34" s="181"/>
      <c r="AS34" s="181"/>
      <c r="AT34" s="181"/>
      <c r="AU34" s="181"/>
      <c r="AV34" s="181"/>
      <c r="AX34" s="181"/>
      <c r="AY34" s="181"/>
      <c r="AZ34" s="181"/>
      <c r="BA34" s="181"/>
      <c r="BB34" s="181"/>
      <c r="BD34" s="181"/>
      <c r="BE34" s="181"/>
      <c r="BF34" s="181"/>
      <c r="BG34" s="181"/>
      <c r="BH34" s="181"/>
      <c r="BJ34" s="181"/>
    </row>
    <row r="35" spans="1:62" x14ac:dyDescent="0.35">
      <c r="A35" s="51" t="s">
        <v>58</v>
      </c>
      <c r="B35" s="56">
        <v>0.39028387561089944</v>
      </c>
      <c r="C35" s="56">
        <v>0.38272710995641251</v>
      </c>
      <c r="D35" s="56">
        <v>0.37349527935351512</v>
      </c>
      <c r="E35" s="56">
        <v>0.36797018547233828</v>
      </c>
      <c r="F35" s="50">
        <v>0.62148792931477481</v>
      </c>
      <c r="G35" s="88"/>
      <c r="H35" s="44">
        <v>0.6336698088460152</v>
      </c>
      <c r="I35" s="44">
        <v>0.63537726978357345</v>
      </c>
      <c r="J35" s="44">
        <v>0.63905400753307895</v>
      </c>
      <c r="K35" s="44">
        <v>0.64267051172407341</v>
      </c>
      <c r="L35" s="50">
        <v>0.63763805001352114</v>
      </c>
      <c r="M35" s="88"/>
      <c r="N35" s="44">
        <v>0.63718441338859166</v>
      </c>
      <c r="O35" s="44">
        <v>0.64100000000000001</v>
      </c>
      <c r="P35" s="44">
        <v>0.65773034777080608</v>
      </c>
      <c r="Q35" s="44">
        <v>0.67039559090955692</v>
      </c>
      <c r="R35" s="50">
        <v>0.65070223366587532</v>
      </c>
      <c r="S35" s="93"/>
      <c r="T35" s="44">
        <v>0.66550746939395888</v>
      </c>
      <c r="U35" s="44">
        <v>0.64523622856788154</v>
      </c>
      <c r="V35" s="44">
        <v>0.65500543831483138</v>
      </c>
      <c r="W35" s="44">
        <v>0.65186373930808961</v>
      </c>
      <c r="X35" s="50">
        <v>0.65443058612258964</v>
      </c>
      <c r="Z35" s="50">
        <v>0.65301359864501152</v>
      </c>
      <c r="AA35" s="50">
        <v>0.6540438089411813</v>
      </c>
      <c r="AB35" s="50">
        <v>0.65281559689388358</v>
      </c>
      <c r="AC35" s="50">
        <v>0.65187165402919034</v>
      </c>
      <c r="AD35" s="50">
        <v>0.65269999999999995</v>
      </c>
      <c r="AE35" s="50"/>
      <c r="AF35" s="50">
        <v>0.64111690460934811</v>
      </c>
      <c r="AG35" s="50">
        <v>0.63043953480499393</v>
      </c>
      <c r="AH35" s="50">
        <v>0.62699436545018883</v>
      </c>
      <c r="AI35" s="50">
        <v>0.62799436545018905</v>
      </c>
      <c r="AJ35" s="50">
        <v>0.63160000000000005</v>
      </c>
      <c r="AL35" s="50">
        <v>0.62354071059667393</v>
      </c>
      <c r="AM35" s="50">
        <v>0.61144956755164293</v>
      </c>
      <c r="AN35" s="50">
        <v>0.61144956755164293</v>
      </c>
      <c r="AO35" s="50">
        <v>0.61884851486890746</v>
      </c>
      <c r="AP35" s="50">
        <v>0.61629999999999996</v>
      </c>
      <c r="AR35" s="309" t="s">
        <v>293</v>
      </c>
      <c r="AS35" s="309" t="s">
        <v>293</v>
      </c>
      <c r="AT35" s="309" t="s">
        <v>293</v>
      </c>
      <c r="AU35" s="309" t="s">
        <v>293</v>
      </c>
      <c r="AV35" s="358" t="s">
        <v>293</v>
      </c>
      <c r="AX35" s="94" t="s">
        <v>293</v>
      </c>
      <c r="AY35" s="94" t="s">
        <v>293</v>
      </c>
      <c r="AZ35" s="94" t="s">
        <v>293</v>
      </c>
      <c r="BA35" s="94" t="s">
        <v>293</v>
      </c>
      <c r="BB35" s="94" t="s">
        <v>293</v>
      </c>
      <c r="BD35" s="94" t="s">
        <v>293</v>
      </c>
      <c r="BE35" s="94" t="s">
        <v>293</v>
      </c>
      <c r="BF35" s="94" t="s">
        <v>293</v>
      </c>
      <c r="BG35" s="94" t="s">
        <v>293</v>
      </c>
      <c r="BH35" s="94" t="s">
        <v>293</v>
      </c>
      <c r="BJ35" s="94" t="s">
        <v>293</v>
      </c>
    </row>
    <row r="36" spans="1:62" x14ac:dyDescent="0.35">
      <c r="A36" s="110" t="s">
        <v>59</v>
      </c>
      <c r="B36" s="44"/>
      <c r="C36" s="44"/>
      <c r="D36" s="44"/>
      <c r="E36" s="44"/>
      <c r="F36" s="70">
        <v>0.37851207068522513</v>
      </c>
      <c r="G36" s="88"/>
      <c r="H36" s="56">
        <v>0.3663301911539848</v>
      </c>
      <c r="I36" s="56">
        <v>0.3646227302164266</v>
      </c>
      <c r="J36" s="56">
        <v>0.36104599246692098</v>
      </c>
      <c r="K36" s="56">
        <v>0.35732948827592664</v>
      </c>
      <c r="L36" s="70">
        <v>0.36236194998647875</v>
      </c>
      <c r="M36" s="88"/>
      <c r="N36" s="56">
        <v>0.36281558661140834</v>
      </c>
      <c r="O36" s="56">
        <v>0.35899999999999999</v>
      </c>
      <c r="P36" s="56">
        <v>0.34226965222919398</v>
      </c>
      <c r="Q36" s="56">
        <v>0.32960440909044325</v>
      </c>
      <c r="R36" s="70">
        <v>0.34929776633412463</v>
      </c>
      <c r="S36" s="93"/>
      <c r="T36" s="56">
        <v>0.33449253060604123</v>
      </c>
      <c r="U36" s="56">
        <v>0.35476377143211851</v>
      </c>
      <c r="V36" s="56">
        <v>0.34499456168516862</v>
      </c>
      <c r="W36" s="56">
        <v>0.34813626069191034</v>
      </c>
      <c r="X36" s="70">
        <v>0.34556941387741041</v>
      </c>
      <c r="Z36" s="70">
        <v>0.34698640135498848</v>
      </c>
      <c r="AA36" s="70">
        <v>0.34595619105881875</v>
      </c>
      <c r="AB36" s="70">
        <v>0.34718440310611637</v>
      </c>
      <c r="AC36" s="70">
        <v>0.34812834597080961</v>
      </c>
      <c r="AD36" s="70">
        <v>0.34699999999999998</v>
      </c>
      <c r="AE36" s="50"/>
      <c r="AF36" s="70">
        <v>0.35888309539065189</v>
      </c>
      <c r="AG36" s="70">
        <v>0.36956046519500613</v>
      </c>
      <c r="AH36" s="70">
        <v>0.37300563454981117</v>
      </c>
      <c r="AI36" s="70">
        <v>0.372005634549811</v>
      </c>
      <c r="AJ36" s="70">
        <v>0.36830000000000002</v>
      </c>
      <c r="AL36" s="70">
        <v>0.37645928940332613</v>
      </c>
      <c r="AM36" s="70">
        <v>0.38855043244835707</v>
      </c>
      <c r="AN36" s="70">
        <v>0.38855043244835707</v>
      </c>
      <c r="AO36" s="70">
        <v>0.38115148513109265</v>
      </c>
      <c r="AP36" s="70">
        <v>0.3836</v>
      </c>
      <c r="AR36" s="326" t="s">
        <v>293</v>
      </c>
      <c r="AS36" s="326" t="s">
        <v>293</v>
      </c>
      <c r="AT36" s="326" t="s">
        <v>293</v>
      </c>
      <c r="AU36" s="326" t="s">
        <v>293</v>
      </c>
      <c r="AV36" s="357" t="s">
        <v>293</v>
      </c>
      <c r="AX36" s="360" t="s">
        <v>293</v>
      </c>
      <c r="AY36" s="360" t="s">
        <v>293</v>
      </c>
      <c r="AZ36" s="360" t="s">
        <v>293</v>
      </c>
      <c r="BA36" s="360" t="s">
        <v>293</v>
      </c>
      <c r="BB36" s="360" t="s">
        <v>293</v>
      </c>
      <c r="BD36" s="360" t="s">
        <v>293</v>
      </c>
      <c r="BE36" s="360" t="s">
        <v>293</v>
      </c>
      <c r="BF36" s="360" t="s">
        <v>293</v>
      </c>
      <c r="BG36" s="360" t="s">
        <v>293</v>
      </c>
      <c r="BH36" s="360" t="s">
        <v>293</v>
      </c>
      <c r="BJ36" s="360" t="s">
        <v>293</v>
      </c>
    </row>
    <row r="37" spans="1:62" s="89" customFormat="1" x14ac:dyDescent="0.35">
      <c r="A37" s="329" t="s">
        <v>335</v>
      </c>
      <c r="B37" s="1"/>
      <c r="C37" s="2"/>
      <c r="D37" s="2"/>
      <c r="E37" s="1"/>
      <c r="F37" s="50"/>
      <c r="G37" s="88"/>
      <c r="H37" s="44"/>
      <c r="I37" s="44"/>
      <c r="J37" s="44"/>
      <c r="K37" s="44"/>
      <c r="L37" s="50"/>
      <c r="M37" s="88"/>
      <c r="N37" s="44"/>
      <c r="O37" s="44"/>
      <c r="P37" s="44"/>
      <c r="Q37" s="44"/>
      <c r="R37" s="50"/>
      <c r="S37" s="93"/>
      <c r="T37" s="44"/>
      <c r="U37" s="44"/>
      <c r="V37" s="44"/>
      <c r="W37" s="44"/>
      <c r="X37" s="50"/>
      <c r="Y37" s="178"/>
      <c r="Z37" s="50"/>
      <c r="AA37" s="50"/>
      <c r="AB37" s="50"/>
      <c r="AC37" s="50"/>
      <c r="AD37" s="50"/>
      <c r="AE37" s="50"/>
      <c r="AF37" s="50"/>
      <c r="AG37" s="50"/>
      <c r="AH37" s="50"/>
      <c r="AI37" s="50"/>
      <c r="AJ37" s="50"/>
      <c r="AK37" s="105"/>
      <c r="AL37" s="50"/>
      <c r="AM37" s="50"/>
      <c r="AN37" s="50"/>
      <c r="AO37" s="50"/>
      <c r="AP37" s="50"/>
      <c r="AQ37" s="105"/>
      <c r="AR37" s="330"/>
      <c r="AS37" s="330"/>
      <c r="AT37" s="330"/>
      <c r="AU37"/>
      <c r="AV37"/>
      <c r="AW37"/>
      <c r="AX37"/>
      <c r="AY37"/>
      <c r="AZ37"/>
      <c r="BA37"/>
      <c r="BB37"/>
      <c r="BC37"/>
      <c r="BD37"/>
      <c r="BE37"/>
      <c r="BF37"/>
      <c r="BG37"/>
      <c r="BH37"/>
      <c r="BJ37"/>
    </row>
    <row r="38" spans="1:62" s="89" customFormat="1" x14ac:dyDescent="0.35">
      <c r="A38" s="145"/>
      <c r="B38" s="55"/>
      <c r="C38" s="55"/>
      <c r="D38" s="55"/>
      <c r="E38" s="55"/>
      <c r="F38" s="157"/>
      <c r="G38" s="13"/>
      <c r="H38" s="1"/>
      <c r="I38" s="2"/>
      <c r="J38" s="2"/>
      <c r="K38" s="1"/>
      <c r="L38" s="157"/>
      <c r="M38" s="13"/>
      <c r="N38" s="1"/>
      <c r="O38" s="2"/>
      <c r="P38" s="2"/>
      <c r="Q38" s="1"/>
      <c r="R38" s="157"/>
      <c r="S38" s="38"/>
      <c r="T38" s="1"/>
      <c r="U38" s="2"/>
      <c r="V38" s="2"/>
      <c r="W38" s="1"/>
      <c r="X38" s="157"/>
      <c r="Y38" s="173"/>
      <c r="Z38" s="165"/>
      <c r="AA38" s="165"/>
      <c r="AB38" s="165"/>
      <c r="AC38" s="165"/>
      <c r="AD38" s="165"/>
      <c r="AE38" s="165"/>
      <c r="AF38" s="178"/>
      <c r="AG38" s="178"/>
      <c r="AH38" s="178"/>
      <c r="AI38" s="178"/>
      <c r="AJ38" s="178"/>
      <c r="AK38" s="107"/>
      <c r="AL38" s="178"/>
      <c r="AM38" s="178"/>
      <c r="AN38" s="178"/>
      <c r="AO38" s="178"/>
      <c r="AP38" s="178"/>
      <c r="AR38" s="178"/>
      <c r="AS38" s="178"/>
      <c r="AT38" s="178"/>
    </row>
    <row r="39" spans="1:62" s="89" customFormat="1" x14ac:dyDescent="0.35">
      <c r="A39" s="146" t="s">
        <v>336</v>
      </c>
      <c r="B39" s="1"/>
      <c r="C39" s="2"/>
      <c r="D39" s="2"/>
      <c r="E39" s="1"/>
      <c r="F39" s="156"/>
      <c r="G39" s="13"/>
      <c r="H39" s="55"/>
      <c r="I39" s="55"/>
      <c r="J39" s="55"/>
      <c r="K39" s="55"/>
      <c r="L39" s="156"/>
      <c r="M39" s="13"/>
      <c r="N39" s="55"/>
      <c r="O39" s="55"/>
      <c r="P39" s="55"/>
      <c r="Q39" s="55"/>
      <c r="R39" s="156"/>
      <c r="S39" s="38"/>
      <c r="T39" s="55"/>
      <c r="U39" s="55"/>
      <c r="V39" s="55"/>
      <c r="W39" s="55"/>
      <c r="X39" s="156"/>
      <c r="Y39" s="173"/>
      <c r="Z39" s="181"/>
      <c r="AA39" s="181"/>
      <c r="AB39" s="181"/>
      <c r="AC39" s="181"/>
      <c r="AD39" s="181"/>
      <c r="AE39" s="174"/>
      <c r="AF39" s="181"/>
      <c r="AG39" s="181"/>
      <c r="AH39" s="181"/>
      <c r="AI39" s="181"/>
      <c r="AJ39" s="181"/>
      <c r="AK39" s="107"/>
      <c r="AL39" s="181"/>
      <c r="AM39" s="181"/>
      <c r="AN39" s="181"/>
      <c r="AO39" s="181"/>
      <c r="AP39" s="181"/>
      <c r="AR39" s="181"/>
      <c r="AS39" s="181"/>
      <c r="AT39" s="181"/>
      <c r="AU39" s="181"/>
      <c r="AV39" s="181"/>
      <c r="AX39" s="181"/>
      <c r="AY39" s="181"/>
      <c r="AZ39" s="181"/>
      <c r="BA39" s="181"/>
      <c r="BB39" s="181"/>
      <c r="BD39" s="181"/>
      <c r="BE39" s="181"/>
      <c r="BF39" s="181"/>
      <c r="BG39" s="181"/>
      <c r="BH39" s="181"/>
      <c r="BJ39" s="181"/>
    </row>
    <row r="40" spans="1:62" s="89" customFormat="1" x14ac:dyDescent="0.35">
      <c r="A40" s="51" t="s">
        <v>58</v>
      </c>
      <c r="B40" s="1"/>
      <c r="C40" s="2"/>
      <c r="D40" s="2"/>
      <c r="E40" s="1"/>
      <c r="F40" s="154"/>
      <c r="G40" s="88"/>
      <c r="H40" s="47"/>
      <c r="I40" s="23"/>
      <c r="J40" s="47"/>
      <c r="K40" s="47"/>
      <c r="L40" s="154"/>
      <c r="M40" s="88"/>
      <c r="N40" s="47"/>
      <c r="O40" s="23"/>
      <c r="P40" s="47"/>
      <c r="Q40" s="47"/>
      <c r="R40" s="154"/>
      <c r="S40" s="38"/>
      <c r="T40" s="47"/>
      <c r="U40" s="23"/>
      <c r="V40" s="47"/>
      <c r="W40" s="47"/>
      <c r="X40" s="154"/>
      <c r="Y40" s="178"/>
      <c r="Z40" s="174"/>
      <c r="AA40" s="174"/>
      <c r="AB40" s="174"/>
      <c r="AC40" s="174"/>
      <c r="AD40" s="174"/>
      <c r="AE40" s="174"/>
      <c r="AF40" s="174"/>
      <c r="AG40" s="174"/>
      <c r="AH40" s="174"/>
      <c r="AI40" s="174"/>
      <c r="AJ40" s="174"/>
      <c r="AK40" s="105"/>
      <c r="AL40" s="50">
        <v>0.28316337610818065</v>
      </c>
      <c r="AM40" s="50">
        <v>0.27820678207684191</v>
      </c>
      <c r="AN40" s="50">
        <v>0.27129440070914501</v>
      </c>
      <c r="AO40" s="50">
        <v>0.27239927129912223</v>
      </c>
      <c r="AP40" s="50">
        <v>0.27594086693973791</v>
      </c>
      <c r="AQ40" s="331"/>
      <c r="AR40" s="50">
        <v>0.27169725635686987</v>
      </c>
      <c r="AS40" s="50">
        <v>0.27315783046086678</v>
      </c>
      <c r="AT40" s="50">
        <v>0.27486798525184353</v>
      </c>
      <c r="AU40" s="348">
        <v>0.2721349343847701</v>
      </c>
      <c r="AV40" s="348">
        <f t="shared" ref="AV40:AV41" si="1">AVERAGE(AR40:AU40)</f>
        <v>0.27296450161358754</v>
      </c>
      <c r="AX40" s="348">
        <v>0.26910000000000001</v>
      </c>
      <c r="AY40" s="348">
        <v>0.26590000000000003</v>
      </c>
      <c r="AZ40" s="348">
        <v>0.26050000000000001</v>
      </c>
      <c r="BA40" s="348">
        <v>0.25209999999999999</v>
      </c>
      <c r="BB40" s="348">
        <v>0.26190000000000002</v>
      </c>
      <c r="BC40" s="399"/>
      <c r="BD40" s="348">
        <v>0.24579999999999999</v>
      </c>
      <c r="BE40" s="348">
        <v>0.23710000000000001</v>
      </c>
      <c r="BF40" s="348">
        <v>0.2268</v>
      </c>
      <c r="BG40" s="348">
        <v>0.22132483115181617</v>
      </c>
      <c r="BH40" s="348">
        <v>0.23275620778795403</v>
      </c>
      <c r="BJ40" s="408">
        <v>0.21394950614628655</v>
      </c>
    </row>
    <row r="41" spans="1:62" s="89" customFormat="1" x14ac:dyDescent="0.35">
      <c r="A41" s="110" t="s">
        <v>59</v>
      </c>
      <c r="B41" s="1"/>
      <c r="C41" s="2"/>
      <c r="D41" s="2"/>
      <c r="E41" s="1"/>
      <c r="F41" s="156"/>
      <c r="G41" s="13"/>
      <c r="H41" s="55"/>
      <c r="I41" s="55"/>
      <c r="J41" s="55"/>
      <c r="K41" s="55"/>
      <c r="L41" s="156"/>
      <c r="M41" s="13"/>
      <c r="N41" s="55"/>
      <c r="O41" s="55"/>
      <c r="P41" s="55"/>
      <c r="Q41" s="55"/>
      <c r="R41" s="156"/>
      <c r="S41" s="38"/>
      <c r="T41" s="55"/>
      <c r="U41" s="55"/>
      <c r="V41" s="55"/>
      <c r="W41" s="55"/>
      <c r="X41" s="156"/>
      <c r="Y41" s="173"/>
      <c r="Z41" s="181"/>
      <c r="AA41" s="181"/>
      <c r="AB41" s="181"/>
      <c r="AC41" s="181"/>
      <c r="AD41" s="181"/>
      <c r="AE41" s="174"/>
      <c r="AF41" s="181"/>
      <c r="AG41" s="181"/>
      <c r="AH41" s="181"/>
      <c r="AI41" s="181"/>
      <c r="AJ41" s="181"/>
      <c r="AK41" s="107"/>
      <c r="AL41" s="70">
        <v>0.71683662389181957</v>
      </c>
      <c r="AM41" s="70">
        <v>0.72179321792315809</v>
      </c>
      <c r="AN41" s="70">
        <v>0.72870559929085499</v>
      </c>
      <c r="AO41" s="70">
        <v>0.72760072870087777</v>
      </c>
      <c r="AP41" s="70">
        <v>0.72405913306026204</v>
      </c>
      <c r="AQ41" s="332"/>
      <c r="AR41" s="70">
        <v>0.72830274364313019</v>
      </c>
      <c r="AS41" s="70">
        <v>0.72684216953913328</v>
      </c>
      <c r="AT41" s="70">
        <v>0.72513201474815647</v>
      </c>
      <c r="AU41" s="70">
        <v>0.7278650656152299</v>
      </c>
      <c r="AV41" s="70">
        <f t="shared" si="1"/>
        <v>0.72703549838641246</v>
      </c>
      <c r="AX41" s="70">
        <v>0.73089999999999999</v>
      </c>
      <c r="AY41" s="70">
        <v>0.73409999999999997</v>
      </c>
      <c r="AZ41" s="70">
        <v>0.73950000000000005</v>
      </c>
      <c r="BA41" s="70">
        <v>0.74790000000000001</v>
      </c>
      <c r="BB41" s="70">
        <v>0.73809999999999998</v>
      </c>
      <c r="BC41" s="399"/>
      <c r="BD41" s="70">
        <v>0.75419999999999998</v>
      </c>
      <c r="BE41" s="70">
        <v>0.76300000000000001</v>
      </c>
      <c r="BF41" s="70">
        <v>0.77310000000000001</v>
      </c>
      <c r="BG41" s="70">
        <v>0.77867516884818377</v>
      </c>
      <c r="BH41" s="70">
        <v>0.76724379221204586</v>
      </c>
      <c r="BJ41" s="407">
        <v>0.78605049385371339</v>
      </c>
    </row>
    <row r="42" spans="1:62" s="89" customFormat="1" x14ac:dyDescent="0.35">
      <c r="A42" s="329" t="s">
        <v>337</v>
      </c>
      <c r="B42" s="1"/>
      <c r="C42" s="2"/>
      <c r="D42" s="2"/>
      <c r="E42" s="1"/>
      <c r="F42" s="50"/>
      <c r="G42" s="88"/>
      <c r="H42" s="44"/>
      <c r="I42" s="44"/>
      <c r="J42" s="44"/>
      <c r="K42" s="44"/>
      <c r="L42" s="50"/>
      <c r="M42" s="88"/>
      <c r="N42" s="44"/>
      <c r="O42" s="44"/>
      <c r="P42" s="44"/>
      <c r="Q42" s="44"/>
      <c r="R42" s="50"/>
      <c r="S42" s="93"/>
      <c r="T42" s="44"/>
      <c r="U42" s="44"/>
      <c r="V42" s="44"/>
      <c r="W42" s="44"/>
      <c r="X42" s="50"/>
      <c r="Y42" s="178"/>
      <c r="Z42" s="50"/>
      <c r="AA42" s="50"/>
      <c r="AB42" s="50"/>
      <c r="AC42" s="50"/>
      <c r="AD42" s="50"/>
      <c r="AE42" s="50"/>
      <c r="AF42" s="50"/>
      <c r="AG42" s="50"/>
      <c r="AH42" s="50"/>
      <c r="AI42" s="50"/>
      <c r="AJ42" s="50"/>
      <c r="AK42" s="105"/>
      <c r="AL42" s="50"/>
      <c r="AM42" s="50"/>
      <c r="AN42" s="50"/>
      <c r="AO42" s="50"/>
      <c r="AP42" s="50"/>
      <c r="AQ42" s="105"/>
      <c r="AR42" s="330"/>
      <c r="AS42" s="330"/>
      <c r="AT42" s="330"/>
      <c r="AU42" s="88"/>
      <c r="AV42" s="88"/>
      <c r="AX42" s="88"/>
      <c r="AY42" s="88"/>
      <c r="AZ42" s="88"/>
      <c r="BA42" s="88"/>
      <c r="BB42" s="88"/>
      <c r="BC42" s="399"/>
      <c r="BD42" s="392"/>
      <c r="BE42" s="392"/>
      <c r="BF42" s="392"/>
      <c r="BG42" s="392"/>
      <c r="BH42" s="392"/>
      <c r="BJ42" s="392"/>
    </row>
    <row r="43" spans="1:62" s="89" customFormat="1" x14ac:dyDescent="0.35">
      <c r="A43" s="329"/>
      <c r="B43" s="55"/>
      <c r="C43" s="55"/>
      <c r="D43" s="55"/>
      <c r="E43" s="55"/>
      <c r="F43" s="50"/>
      <c r="G43" s="88"/>
      <c r="H43" s="44"/>
      <c r="I43" s="44"/>
      <c r="J43" s="44"/>
      <c r="K43" s="44"/>
      <c r="L43" s="50"/>
      <c r="M43" s="88"/>
      <c r="N43" s="44"/>
      <c r="O43" s="44"/>
      <c r="P43" s="44"/>
      <c r="Q43" s="44"/>
      <c r="R43" s="50"/>
      <c r="S43" s="93"/>
      <c r="T43" s="44"/>
      <c r="U43" s="44"/>
      <c r="V43" s="44"/>
      <c r="W43" s="44"/>
      <c r="X43" s="50"/>
      <c r="Y43" s="178"/>
      <c r="Z43" s="50"/>
      <c r="AA43" s="50"/>
      <c r="AB43" s="50"/>
      <c r="AC43" s="50"/>
      <c r="AD43" s="50"/>
      <c r="AE43" s="50"/>
      <c r="AF43" s="50"/>
      <c r="AG43" s="50"/>
      <c r="AH43" s="50"/>
      <c r="AI43" s="50"/>
      <c r="AJ43" s="50"/>
      <c r="AK43" s="105"/>
      <c r="AL43" s="50"/>
      <c r="AM43" s="50"/>
      <c r="AN43" s="50"/>
      <c r="AO43" s="50"/>
      <c r="AP43" s="50"/>
      <c r="AQ43" s="105"/>
      <c r="AR43" s="330"/>
      <c r="AS43" s="330"/>
      <c r="AT43" s="330"/>
      <c r="BC43" s="399"/>
      <c r="BD43" s="393"/>
      <c r="BE43" s="393"/>
      <c r="BF43" s="393"/>
      <c r="BG43" s="393"/>
      <c r="BH43" s="393"/>
      <c r="BJ43" s="393"/>
    </row>
    <row r="44" spans="1:62" s="89" customFormat="1" x14ac:dyDescent="0.35">
      <c r="A44" s="146" t="s">
        <v>37</v>
      </c>
      <c r="B44" s="43">
        <v>0.47722741319799328</v>
      </c>
      <c r="C44" s="43">
        <v>0.48854233924655843</v>
      </c>
      <c r="D44" s="43">
        <v>0.47829399326214178</v>
      </c>
      <c r="E44" s="44">
        <v>0.46757105078692668</v>
      </c>
      <c r="F44" s="156"/>
      <c r="G44" s="13"/>
      <c r="H44" s="55"/>
      <c r="I44" s="55"/>
      <c r="J44" s="55"/>
      <c r="K44" s="55"/>
      <c r="L44" s="156"/>
      <c r="M44" s="13"/>
      <c r="N44" s="55"/>
      <c r="O44" s="55"/>
      <c r="P44" s="55"/>
      <c r="Q44" s="55"/>
      <c r="R44" s="156"/>
      <c r="S44" s="38"/>
      <c r="T44" s="55"/>
      <c r="U44" s="55"/>
      <c r="V44" s="55"/>
      <c r="W44" s="55"/>
      <c r="X44" s="156"/>
      <c r="Y44" s="173"/>
      <c r="Z44" s="181"/>
      <c r="AA44" s="181"/>
      <c r="AB44" s="181"/>
      <c r="AC44" s="181"/>
      <c r="AD44" s="181"/>
      <c r="AE44" s="174"/>
      <c r="AF44" s="181"/>
      <c r="AG44" s="181"/>
      <c r="AH44" s="181"/>
      <c r="AI44" s="181"/>
      <c r="AJ44" s="181"/>
      <c r="AK44" s="107"/>
      <c r="AL44" s="181"/>
      <c r="AM44" s="181"/>
      <c r="AN44" s="181"/>
      <c r="AO44" s="181"/>
      <c r="AP44" s="181"/>
      <c r="AR44" s="181"/>
      <c r="AS44" s="181"/>
      <c r="AT44" s="181"/>
      <c r="AU44" s="181"/>
      <c r="AV44" s="181"/>
      <c r="AX44" s="181"/>
      <c r="AY44" s="181"/>
      <c r="AZ44" s="181"/>
      <c r="BA44" s="181"/>
      <c r="BB44" s="181"/>
      <c r="BC44" s="399"/>
      <c r="BD44" s="394"/>
      <c r="BE44" s="394"/>
      <c r="BF44" s="394"/>
      <c r="BG44" s="394"/>
      <c r="BH44" s="394"/>
      <c r="BJ44" s="394"/>
    </row>
    <row r="45" spans="1:62" s="89" customFormat="1" x14ac:dyDescent="0.35">
      <c r="A45" s="51" t="s">
        <v>38</v>
      </c>
      <c r="B45" s="62">
        <v>0.2942550239923723</v>
      </c>
      <c r="C45" s="62">
        <v>0.29288856238966177</v>
      </c>
      <c r="D45" s="62">
        <v>0.28930857558377804</v>
      </c>
      <c r="E45" s="56">
        <v>0.28524020214732931</v>
      </c>
      <c r="F45" s="50">
        <v>0.47788163470102435</v>
      </c>
      <c r="G45" s="11"/>
      <c r="H45" s="43">
        <v>0.48962798800408969</v>
      </c>
      <c r="I45" s="43">
        <v>0.48272435930514218</v>
      </c>
      <c r="J45" s="43">
        <v>0.46691167806971373</v>
      </c>
      <c r="K45" s="44">
        <v>0.45117719160511899</v>
      </c>
      <c r="L45" s="50">
        <v>0.47210350112220884</v>
      </c>
      <c r="M45" s="11"/>
      <c r="N45" s="43">
        <v>0.46764953084191246</v>
      </c>
      <c r="O45" s="43">
        <v>0.45273394106749337</v>
      </c>
      <c r="P45" s="43">
        <v>0.46883641730019188</v>
      </c>
      <c r="Q45" s="44">
        <v>0.47355774440147891</v>
      </c>
      <c r="R45" s="50">
        <v>0.46580472753631197</v>
      </c>
      <c r="S45" s="93"/>
      <c r="T45" s="43">
        <v>0.48183701065756585</v>
      </c>
      <c r="U45" s="43">
        <v>0.47010277940510786</v>
      </c>
      <c r="V45" s="43">
        <v>0.47371983326163458</v>
      </c>
      <c r="W45" s="44">
        <v>0.4644609188517822</v>
      </c>
      <c r="X45" s="50">
        <v>0.47247123118022677</v>
      </c>
      <c r="Y45" s="175"/>
      <c r="Z45" s="50">
        <v>0.47620298340195927</v>
      </c>
      <c r="AA45" s="50">
        <v>0.48451500618626975</v>
      </c>
      <c r="AB45" s="50">
        <v>0.48407851186823786</v>
      </c>
      <c r="AC45" s="50">
        <v>0.47707491319312867</v>
      </c>
      <c r="AD45" s="50">
        <v>0.48049999999999998</v>
      </c>
      <c r="AE45" s="50"/>
      <c r="AF45" s="50">
        <v>0.49339610790044808</v>
      </c>
      <c r="AG45" s="50">
        <v>0.48359629718032582</v>
      </c>
      <c r="AH45" s="50">
        <v>0.46823072625426126</v>
      </c>
      <c r="AI45" s="50">
        <v>0.45490676621340359</v>
      </c>
      <c r="AJ45" s="50">
        <v>0.47399999999999998</v>
      </c>
      <c r="AK45" s="107"/>
      <c r="AL45" s="50">
        <v>0.46667415053869804</v>
      </c>
      <c r="AM45" s="50">
        <v>0.47799999999999998</v>
      </c>
      <c r="AN45" s="50">
        <v>0.48881649859553045</v>
      </c>
      <c r="AO45" s="50">
        <v>0.48316683274502559</v>
      </c>
      <c r="AP45" s="50">
        <v>0.47910000000000003</v>
      </c>
      <c r="AR45" s="50">
        <v>0.49577486777623853</v>
      </c>
      <c r="AS45" s="50">
        <v>0.50803439778236537</v>
      </c>
      <c r="AT45" s="50">
        <v>0.49687145247682274</v>
      </c>
      <c r="AU45" s="348">
        <v>0.49581484289196476</v>
      </c>
      <c r="AV45" s="348">
        <v>0.49930000000000002</v>
      </c>
      <c r="AX45" s="348">
        <v>0.51380000000000003</v>
      </c>
      <c r="AY45" s="348">
        <v>0.53259999999999996</v>
      </c>
      <c r="AZ45" s="348">
        <v>0.51870000000000005</v>
      </c>
      <c r="BA45" s="348">
        <v>0.5081</v>
      </c>
      <c r="BB45" s="348">
        <v>0.51829999999999998</v>
      </c>
      <c r="BC45" s="399"/>
      <c r="BD45" s="348">
        <v>0.52429999999999999</v>
      </c>
      <c r="BE45" s="348">
        <v>0.5111</v>
      </c>
      <c r="BF45" s="348">
        <v>0.50839999999999996</v>
      </c>
      <c r="BG45" s="348">
        <v>0.48400853702594948</v>
      </c>
      <c r="BH45" s="348">
        <v>0.50699748293063152</v>
      </c>
      <c r="BJ45" s="348">
        <v>0.49186415332477751</v>
      </c>
    </row>
    <row r="46" spans="1:62" s="89" customFormat="1" x14ac:dyDescent="0.35">
      <c r="A46" s="110" t="s">
        <v>39</v>
      </c>
      <c r="B46" s="43">
        <v>0.22851756280963437</v>
      </c>
      <c r="C46" s="43">
        <v>0.21858187927940637</v>
      </c>
      <c r="D46" s="43">
        <v>0.23239743115408018</v>
      </c>
      <c r="E46" s="44">
        <v>0.24718874706574401</v>
      </c>
      <c r="F46" s="70">
        <v>0.29038553541744466</v>
      </c>
      <c r="G46" s="13"/>
      <c r="H46" s="62">
        <v>0.28267658809005186</v>
      </c>
      <c r="I46" s="62">
        <v>0.29729327646494674</v>
      </c>
      <c r="J46" s="62">
        <v>0.29385669414734972</v>
      </c>
      <c r="K46" s="56">
        <v>0.29583919449660978</v>
      </c>
      <c r="L46" s="70">
        <v>0.29253597318790192</v>
      </c>
      <c r="M46" s="13"/>
      <c r="N46" s="62">
        <v>0.2981578096717587</v>
      </c>
      <c r="O46" s="62">
        <v>0.30046028354837517</v>
      </c>
      <c r="P46" s="62">
        <v>0.2982146186601321</v>
      </c>
      <c r="Q46" s="56">
        <v>0.29648269361958185</v>
      </c>
      <c r="R46" s="70">
        <v>0.29830438716850421</v>
      </c>
      <c r="S46" s="93"/>
      <c r="T46" s="62">
        <v>0.29951814203649046</v>
      </c>
      <c r="U46" s="62">
        <v>0.29626369252902018</v>
      </c>
      <c r="V46" s="62">
        <v>0.28909897630898951</v>
      </c>
      <c r="W46" s="56">
        <v>0.28638731762877689</v>
      </c>
      <c r="X46" s="70">
        <v>0.29272929421005972</v>
      </c>
      <c r="Y46" s="173"/>
      <c r="Z46" s="70">
        <v>0.27601349405527392</v>
      </c>
      <c r="AA46" s="70">
        <v>0.2668242090826769</v>
      </c>
      <c r="AB46" s="70">
        <v>0.26982429473836073</v>
      </c>
      <c r="AC46" s="70">
        <v>0.26497372283542631</v>
      </c>
      <c r="AD46" s="70">
        <v>0.26900000000000002</v>
      </c>
      <c r="AE46" s="50"/>
      <c r="AF46" s="70">
        <v>0.25809341702144012</v>
      </c>
      <c r="AG46" s="70">
        <v>0.2515457490803783</v>
      </c>
      <c r="AH46" s="70">
        <v>0.26388094012767205</v>
      </c>
      <c r="AI46" s="70">
        <v>0.26495076565591508</v>
      </c>
      <c r="AJ46" s="70">
        <v>0.25969999999999999</v>
      </c>
      <c r="AK46" s="107"/>
      <c r="AL46" s="70">
        <v>0.27151817678096063</v>
      </c>
      <c r="AM46" s="70">
        <v>0.25925020201492777</v>
      </c>
      <c r="AN46" s="70">
        <v>0.25544203398454934</v>
      </c>
      <c r="AO46" s="70">
        <v>0.26359728430549617</v>
      </c>
      <c r="AP46" s="70">
        <v>0.26240000000000002</v>
      </c>
      <c r="AR46" s="70">
        <v>0.25471167990377125</v>
      </c>
      <c r="AS46" s="70">
        <v>0.24493296145087559</v>
      </c>
      <c r="AT46" s="70">
        <v>0.24435141325775703</v>
      </c>
      <c r="AU46" s="70">
        <v>0.25291698183703176</v>
      </c>
      <c r="AV46" s="70">
        <v>0.2492</v>
      </c>
      <c r="AX46" s="70">
        <v>0.24590000000000001</v>
      </c>
      <c r="AY46" s="70">
        <v>0.23569999999999999</v>
      </c>
      <c r="AZ46" s="70">
        <v>0.23769999999999999</v>
      </c>
      <c r="BA46" s="70">
        <v>0.24199999999999999</v>
      </c>
      <c r="BB46" s="70">
        <v>0.24030000000000001</v>
      </c>
      <c r="BC46" s="399"/>
      <c r="BD46" s="70">
        <v>0.2341</v>
      </c>
      <c r="BE46" s="70">
        <v>0.24010000000000001</v>
      </c>
      <c r="BF46" s="70">
        <v>0.2361</v>
      </c>
      <c r="BG46" s="70">
        <v>0.25410014566040978</v>
      </c>
      <c r="BH46" s="70">
        <v>0.24110791221005612</v>
      </c>
      <c r="BJ46" s="70">
        <v>0.26049581815576006</v>
      </c>
    </row>
    <row r="47" spans="1:62" s="89" customFormat="1" x14ac:dyDescent="0.35">
      <c r="A47" s="51" t="s">
        <v>40</v>
      </c>
      <c r="B47" s="60">
        <v>1</v>
      </c>
      <c r="C47" s="60">
        <v>1.0000127809156265</v>
      </c>
      <c r="D47" s="60">
        <v>1</v>
      </c>
      <c r="E47" s="61">
        <v>1</v>
      </c>
      <c r="F47" s="50">
        <v>0.23173282988153096</v>
      </c>
      <c r="G47" s="11"/>
      <c r="H47" s="43">
        <v>0.22769542390585831</v>
      </c>
      <c r="I47" s="43">
        <v>0.2199823642299111</v>
      </c>
      <c r="J47" s="43">
        <v>0.23923162778293647</v>
      </c>
      <c r="K47" s="44">
        <v>0.25298361389827134</v>
      </c>
      <c r="L47" s="50">
        <v>0.23536052568988933</v>
      </c>
      <c r="M47" s="11"/>
      <c r="N47" s="43">
        <v>0.23419265948632892</v>
      </c>
      <c r="O47" s="43">
        <v>0.2468057753841314</v>
      </c>
      <c r="P47" s="43">
        <v>0.23294896403967594</v>
      </c>
      <c r="Q47" s="44">
        <v>0.22995956197893927</v>
      </c>
      <c r="R47" s="50">
        <v>0.23589088529518387</v>
      </c>
      <c r="S47" s="93"/>
      <c r="T47" s="43">
        <v>0.21864484730594369</v>
      </c>
      <c r="U47" s="43">
        <v>0.23363352806587195</v>
      </c>
      <c r="V47" s="43">
        <v>0.23718119042937588</v>
      </c>
      <c r="W47" s="44">
        <v>0.24915176351944091</v>
      </c>
      <c r="X47" s="50">
        <v>0.23479947460971343</v>
      </c>
      <c r="Y47" s="175"/>
      <c r="Z47" s="50">
        <v>0.24778352254276681</v>
      </c>
      <c r="AA47" s="50">
        <v>0.24866078473105338</v>
      </c>
      <c r="AB47" s="50">
        <v>0.24609719339340139</v>
      </c>
      <c r="AC47" s="50">
        <v>0.25795136397144502</v>
      </c>
      <c r="AD47" s="50">
        <v>0.25009999999999999</v>
      </c>
      <c r="AE47" s="50"/>
      <c r="AF47" s="50">
        <v>0.24851047507811175</v>
      </c>
      <c r="AG47" s="50">
        <v>0.26385795373929599</v>
      </c>
      <c r="AH47" s="50">
        <v>0.26788833361806669</v>
      </c>
      <c r="AI47" s="50">
        <v>0.28014246813068128</v>
      </c>
      <c r="AJ47" s="50">
        <v>0.26569999999999999</v>
      </c>
      <c r="AK47" s="107"/>
      <c r="AL47" s="50">
        <v>0.26081027414233021</v>
      </c>
      <c r="AM47" s="50">
        <v>0.2632615660920557</v>
      </c>
      <c r="AN47" s="50">
        <v>0.2558414674199202</v>
      </c>
      <c r="AO47" s="50">
        <v>0.25323588294947813</v>
      </c>
      <c r="AP47" s="50">
        <v>0.25800000000000001</v>
      </c>
      <c r="AR47" s="50">
        <v>0.24851345231999022</v>
      </c>
      <c r="AS47" s="50">
        <v>0.24703264076675904</v>
      </c>
      <c r="AT47" s="50">
        <v>0.25877713426542026</v>
      </c>
      <c r="AU47" s="348">
        <v>0.25126817527100348</v>
      </c>
      <c r="AV47" s="348">
        <v>0.25140000000000001</v>
      </c>
      <c r="AX47" s="348">
        <v>0.2404</v>
      </c>
      <c r="AY47" s="348">
        <v>0.23169999999999999</v>
      </c>
      <c r="AZ47" s="348">
        <v>0.24360000000000001</v>
      </c>
      <c r="BA47" s="348">
        <v>0.24990000000000001</v>
      </c>
      <c r="BB47" s="348">
        <v>0.2414</v>
      </c>
      <c r="BC47" s="399"/>
      <c r="BD47" s="348">
        <v>0.24160000000000001</v>
      </c>
      <c r="BE47" s="348">
        <v>0.24890000000000001</v>
      </c>
      <c r="BF47" s="348">
        <v>0.25580000000000003</v>
      </c>
      <c r="BG47" s="348">
        <v>0.26199131731364078</v>
      </c>
      <c r="BH47" s="348">
        <v>0.25199460485931224</v>
      </c>
      <c r="BJ47" s="348">
        <v>0.24774002851946245</v>
      </c>
    </row>
    <row r="48" spans="1:62" s="89" customFormat="1" x14ac:dyDescent="0.35">
      <c r="A48" s="146" t="s">
        <v>7</v>
      </c>
      <c r="B48" s="45"/>
      <c r="C48" s="45"/>
      <c r="D48" s="45"/>
      <c r="E48" s="46"/>
      <c r="F48" s="108">
        <v>1</v>
      </c>
      <c r="G48" s="13"/>
      <c r="H48" s="60">
        <v>0.99999999999999989</v>
      </c>
      <c r="I48" s="60">
        <v>1</v>
      </c>
      <c r="J48" s="60">
        <v>1</v>
      </c>
      <c r="K48" s="61">
        <v>1</v>
      </c>
      <c r="L48" s="108">
        <v>1.0000000000000002</v>
      </c>
      <c r="M48" s="13"/>
      <c r="N48" s="60">
        <v>1</v>
      </c>
      <c r="O48" s="60">
        <v>0.99999999999999989</v>
      </c>
      <c r="P48" s="60">
        <v>0.99999999999999989</v>
      </c>
      <c r="Q48" s="61">
        <v>1</v>
      </c>
      <c r="R48" s="108">
        <v>1</v>
      </c>
      <c r="S48" s="38"/>
      <c r="T48" s="60">
        <v>1</v>
      </c>
      <c r="U48" s="60">
        <v>1</v>
      </c>
      <c r="V48" s="60">
        <v>1</v>
      </c>
      <c r="W48" s="61">
        <v>1</v>
      </c>
      <c r="X48" s="108">
        <v>0.99999999999999989</v>
      </c>
      <c r="Y48" s="173"/>
      <c r="Z48" s="108">
        <v>1</v>
      </c>
      <c r="AA48" s="108">
        <v>1</v>
      </c>
      <c r="AB48" s="108">
        <v>1</v>
      </c>
      <c r="AC48" s="108">
        <v>1</v>
      </c>
      <c r="AD48" s="108">
        <v>1</v>
      </c>
      <c r="AE48" s="73"/>
      <c r="AF48" s="108">
        <v>1</v>
      </c>
      <c r="AG48" s="108">
        <v>1</v>
      </c>
      <c r="AH48" s="108">
        <v>1</v>
      </c>
      <c r="AI48" s="108">
        <v>1</v>
      </c>
      <c r="AJ48" s="108">
        <v>1</v>
      </c>
      <c r="AK48" s="107"/>
      <c r="AL48" s="108">
        <v>1</v>
      </c>
      <c r="AM48" s="108">
        <v>0.99999999999999989</v>
      </c>
      <c r="AN48" s="108">
        <v>1.0000899999999999</v>
      </c>
      <c r="AO48" s="108">
        <v>0.99999999999999978</v>
      </c>
      <c r="AP48" s="108">
        <v>1.0000225</v>
      </c>
      <c r="AR48" s="108">
        <v>1</v>
      </c>
      <c r="AS48" s="108">
        <v>1.0009999999999999</v>
      </c>
      <c r="AT48" s="108">
        <f>SUM(AT45:AT47)</f>
        <v>1</v>
      </c>
      <c r="AU48" s="108">
        <f>SUM(AU45:AU47)</f>
        <v>1</v>
      </c>
      <c r="AV48" s="108">
        <v>1</v>
      </c>
      <c r="AX48" s="108">
        <v>1</v>
      </c>
      <c r="AY48" s="108">
        <v>1</v>
      </c>
      <c r="AZ48" s="108">
        <v>1</v>
      </c>
      <c r="BA48" s="108">
        <v>1</v>
      </c>
      <c r="BB48" s="108">
        <v>1</v>
      </c>
      <c r="BC48" s="399"/>
      <c r="BD48" s="108">
        <v>1</v>
      </c>
      <c r="BE48" s="108">
        <v>1</v>
      </c>
      <c r="BF48" s="108">
        <v>1.0004</v>
      </c>
      <c r="BG48" s="108">
        <v>1.0001</v>
      </c>
      <c r="BH48" s="108">
        <v>1.0000999999999998</v>
      </c>
      <c r="BJ48" s="108">
        <f t="shared" ref="BJ48" si="2">SUM(BJ45:BJ47)</f>
        <v>1.0001</v>
      </c>
    </row>
    <row r="49" spans="1:62" s="89" customFormat="1" x14ac:dyDescent="0.35">
      <c r="A49" s="145"/>
      <c r="B49" s="55"/>
      <c r="C49" s="55"/>
      <c r="D49" s="55"/>
      <c r="E49" s="55"/>
      <c r="F49" s="73"/>
      <c r="G49" s="11"/>
      <c r="H49" s="45"/>
      <c r="I49" s="45"/>
      <c r="J49" s="45"/>
      <c r="K49" s="46"/>
      <c r="L49" s="73"/>
      <c r="M49" s="11"/>
      <c r="N49" s="45"/>
      <c r="O49" s="45"/>
      <c r="P49" s="45"/>
      <c r="Q49" s="46"/>
      <c r="R49" s="73"/>
      <c r="S49" s="38"/>
      <c r="T49" s="45"/>
      <c r="U49" s="45"/>
      <c r="V49" s="45"/>
      <c r="W49" s="46"/>
      <c r="X49" s="73"/>
      <c r="Y49" s="173"/>
      <c r="Z49" s="73"/>
      <c r="AA49" s="73"/>
      <c r="AB49" s="73"/>
      <c r="AC49" s="73"/>
      <c r="AD49" s="73"/>
      <c r="AE49" s="73"/>
      <c r="AF49" s="73"/>
      <c r="AG49" s="73"/>
      <c r="AH49" s="73"/>
      <c r="AI49" s="73"/>
      <c r="AJ49" s="73"/>
      <c r="AK49" s="107"/>
      <c r="AL49" s="73"/>
      <c r="AM49" s="73"/>
      <c r="AN49" s="73"/>
      <c r="AO49" s="73"/>
      <c r="AP49" s="73"/>
      <c r="AR49" s="73"/>
      <c r="AS49" s="73"/>
      <c r="AT49" s="73"/>
      <c r="AU49" s="73"/>
      <c r="AX49" s="73"/>
      <c r="AY49" s="73"/>
      <c r="AZ49" s="73"/>
      <c r="BA49" s="73"/>
      <c r="BB49" s="73"/>
      <c r="BC49" s="399"/>
      <c r="BD49" s="73"/>
      <c r="BE49" s="73"/>
      <c r="BF49" s="73"/>
      <c r="BG49" s="73"/>
      <c r="BH49" s="73"/>
      <c r="BJ49" s="73"/>
    </row>
    <row r="50" spans="1:62" s="89" customFormat="1" x14ac:dyDescent="0.35">
      <c r="A50" s="147" t="s">
        <v>30</v>
      </c>
      <c r="B50" s="48">
        <v>73046</v>
      </c>
      <c r="C50" s="48">
        <v>72645</v>
      </c>
      <c r="D50" s="48">
        <v>72828</v>
      </c>
      <c r="E50" s="15">
        <v>72125</v>
      </c>
      <c r="F50" s="156"/>
      <c r="G50" s="88"/>
      <c r="H50" s="55"/>
      <c r="I50" s="55"/>
      <c r="J50" s="55"/>
      <c r="K50" s="55"/>
      <c r="L50" s="156"/>
      <c r="M50" s="88"/>
      <c r="N50" s="55"/>
      <c r="O50" s="55"/>
      <c r="P50" s="55"/>
      <c r="Q50" s="55"/>
      <c r="R50" s="156"/>
      <c r="S50" s="92"/>
      <c r="T50" s="55"/>
      <c r="U50" s="55"/>
      <c r="V50" s="55"/>
      <c r="W50" s="55"/>
      <c r="X50" s="156"/>
      <c r="Y50" s="175"/>
      <c r="Z50" s="181"/>
      <c r="AA50" s="181"/>
      <c r="AB50" s="181"/>
      <c r="AC50" s="181"/>
      <c r="AD50" s="181"/>
      <c r="AE50" s="174"/>
      <c r="AF50" s="181"/>
      <c r="AG50" s="181"/>
      <c r="AH50" s="181"/>
      <c r="AI50" s="181"/>
      <c r="AJ50" s="181"/>
      <c r="AK50" s="107"/>
      <c r="AL50" s="181"/>
      <c r="AM50" s="181"/>
      <c r="AN50" s="181"/>
      <c r="AO50" s="181"/>
      <c r="AP50" s="181"/>
      <c r="AR50" s="181"/>
      <c r="AS50" s="181"/>
      <c r="AT50" s="181"/>
      <c r="AU50" s="181"/>
      <c r="AV50" s="181"/>
      <c r="AX50" s="181"/>
      <c r="AY50" s="181"/>
      <c r="AZ50" s="181"/>
      <c r="BA50" s="181"/>
      <c r="BB50" s="181"/>
      <c r="BC50" s="399"/>
      <c r="BD50" s="181"/>
      <c r="BE50" s="181"/>
      <c r="BF50" s="181"/>
      <c r="BG50" s="181"/>
      <c r="BH50" s="181"/>
      <c r="BJ50" s="181"/>
    </row>
    <row r="51" spans="1:62" s="89" customFormat="1" x14ac:dyDescent="0.35">
      <c r="A51" s="51" t="s">
        <v>31</v>
      </c>
      <c r="B51" s="57">
        <v>24394</v>
      </c>
      <c r="C51" s="57">
        <v>26513</v>
      </c>
      <c r="D51" s="57">
        <v>28279</v>
      </c>
      <c r="E51" s="18">
        <v>27254</v>
      </c>
      <c r="F51" s="72"/>
      <c r="G51" s="22"/>
      <c r="H51" s="48">
        <v>73590</v>
      </c>
      <c r="I51" s="48">
        <v>78404</v>
      </c>
      <c r="J51" s="48">
        <v>80858</v>
      </c>
      <c r="K51" s="15">
        <v>82403</v>
      </c>
      <c r="L51" s="72"/>
      <c r="M51" s="22"/>
      <c r="N51" s="48">
        <v>78996</v>
      </c>
      <c r="O51" s="48">
        <v>75587</v>
      </c>
      <c r="P51" s="48">
        <v>73460</v>
      </c>
      <c r="Q51" s="15">
        <v>72437</v>
      </c>
      <c r="R51" s="72"/>
      <c r="S51" s="93"/>
      <c r="T51" s="48">
        <v>72462</v>
      </c>
      <c r="U51" s="48">
        <v>72534</v>
      </c>
      <c r="V51" s="48">
        <v>71785</v>
      </c>
      <c r="W51" s="15">
        <v>71477</v>
      </c>
      <c r="X51" s="72"/>
      <c r="Y51" s="182"/>
      <c r="Z51" s="72">
        <v>74093</v>
      </c>
      <c r="AA51" s="72">
        <v>72597</v>
      </c>
      <c r="AB51" s="72">
        <v>73079</v>
      </c>
      <c r="AC51" s="72">
        <v>71515</v>
      </c>
      <c r="AD51" s="72"/>
      <c r="AE51" s="72"/>
      <c r="AF51" s="72">
        <v>71020</v>
      </c>
      <c r="AG51" s="72">
        <v>69512</v>
      </c>
      <c r="AH51" s="72">
        <v>68734</v>
      </c>
      <c r="AI51" s="72">
        <v>68427</v>
      </c>
      <c r="AJ51" s="72"/>
      <c r="AK51" s="107"/>
      <c r="AL51" s="72">
        <v>69877</v>
      </c>
      <c r="AM51" s="72">
        <v>76800</v>
      </c>
      <c r="AN51" s="72">
        <v>81115</v>
      </c>
      <c r="AO51" s="72">
        <v>85830</v>
      </c>
      <c r="AP51" s="72"/>
      <c r="AR51" s="72">
        <v>88030</v>
      </c>
      <c r="AS51" s="72">
        <v>86776</v>
      </c>
      <c r="AT51" s="72">
        <v>84874</v>
      </c>
      <c r="AU51" s="349">
        <v>83789</v>
      </c>
      <c r="AV51" s="349"/>
      <c r="AX51" s="349">
        <v>81521</v>
      </c>
      <c r="AY51" s="349">
        <v>81200</v>
      </c>
      <c r="AZ51" s="349">
        <v>81705</v>
      </c>
      <c r="BA51" s="349">
        <v>80925</v>
      </c>
      <c r="BB51" s="349"/>
      <c r="BC51" s="399"/>
      <c r="BD51" s="349">
        <v>80417</v>
      </c>
      <c r="BE51" s="349">
        <v>80618</v>
      </c>
      <c r="BF51" s="349">
        <v>80865</v>
      </c>
      <c r="BG51" s="349">
        <v>80609</v>
      </c>
      <c r="BH51" s="349"/>
      <c r="BJ51" s="349">
        <v>79987</v>
      </c>
    </row>
    <row r="52" spans="1:62" s="89" customFormat="1" x14ac:dyDescent="0.35">
      <c r="A52" s="110" t="s">
        <v>374</v>
      </c>
      <c r="B52" s="48">
        <v>6233</v>
      </c>
      <c r="C52" s="48">
        <v>6077</v>
      </c>
      <c r="D52" s="48">
        <v>6030</v>
      </c>
      <c r="E52" s="15">
        <v>6053</v>
      </c>
      <c r="F52" s="71"/>
      <c r="G52" s="11"/>
      <c r="H52" s="57">
        <v>27326</v>
      </c>
      <c r="I52" s="57">
        <v>27669</v>
      </c>
      <c r="J52" s="57">
        <v>29372</v>
      </c>
      <c r="K52" s="18">
        <v>28414</v>
      </c>
      <c r="L52" s="71"/>
      <c r="M52" s="11"/>
      <c r="N52" s="57">
        <v>30322</v>
      </c>
      <c r="O52" s="57">
        <v>35287</v>
      </c>
      <c r="P52" s="57">
        <v>35496</v>
      </c>
      <c r="Q52" s="18">
        <v>34190</v>
      </c>
      <c r="R52" s="71"/>
      <c r="S52" s="93"/>
      <c r="T52" s="57">
        <v>34700</v>
      </c>
      <c r="U52" s="57">
        <v>39407</v>
      </c>
      <c r="V52" s="57">
        <v>43439</v>
      </c>
      <c r="W52" s="18">
        <v>43081</v>
      </c>
      <c r="X52" s="71"/>
      <c r="Y52" s="175"/>
      <c r="Z52" s="71">
        <v>45000</v>
      </c>
      <c r="AA52" s="71">
        <v>52193</v>
      </c>
      <c r="AB52" s="71">
        <v>50886</v>
      </c>
      <c r="AC52" s="71">
        <v>46816</v>
      </c>
      <c r="AD52" s="71"/>
      <c r="AE52" s="72"/>
      <c r="AF52" s="71">
        <v>45554</v>
      </c>
      <c r="AG52" s="71">
        <v>48462</v>
      </c>
      <c r="AH52" s="71">
        <v>46832</v>
      </c>
      <c r="AI52" s="71">
        <v>46125</v>
      </c>
      <c r="AJ52" s="71"/>
      <c r="AK52" s="107"/>
      <c r="AL52" s="71">
        <v>49668</v>
      </c>
      <c r="AM52" s="71">
        <v>57058</v>
      </c>
      <c r="AN52" s="71">
        <v>56297</v>
      </c>
      <c r="AO52" s="71">
        <v>57315</v>
      </c>
      <c r="AP52" s="71"/>
      <c r="AR52" s="71">
        <v>61392</v>
      </c>
      <c r="AS52" s="71">
        <v>68388</v>
      </c>
      <c r="AT52" s="71">
        <v>63568</v>
      </c>
      <c r="AU52" s="71">
        <v>60102</v>
      </c>
      <c r="AV52" s="71"/>
      <c r="AX52" s="71">
        <v>58079</v>
      </c>
      <c r="AY52" s="71">
        <v>60985</v>
      </c>
      <c r="AZ52" s="71">
        <v>56206</v>
      </c>
      <c r="BA52" s="71">
        <v>55492</v>
      </c>
      <c r="BB52" s="71"/>
      <c r="BC52" s="399"/>
      <c r="BD52" s="71">
        <v>58177</v>
      </c>
      <c r="BE52" s="71">
        <v>64940</v>
      </c>
      <c r="BF52" s="71">
        <v>61053</v>
      </c>
      <c r="BG52" s="71">
        <v>59636</v>
      </c>
      <c r="BH52" s="71"/>
      <c r="BJ52" s="71">
        <v>60278</v>
      </c>
    </row>
    <row r="53" spans="1:62" s="89" customFormat="1" x14ac:dyDescent="0.35">
      <c r="A53" s="51" t="s">
        <v>32</v>
      </c>
      <c r="B53" s="55">
        <v>103673</v>
      </c>
      <c r="C53" s="55">
        <v>105235</v>
      </c>
      <c r="D53" s="55">
        <v>107137</v>
      </c>
      <c r="E53" s="55">
        <v>105432</v>
      </c>
      <c r="F53" s="72"/>
      <c r="G53" s="73"/>
      <c r="H53" s="48">
        <v>6300</v>
      </c>
      <c r="I53" s="48">
        <v>6813</v>
      </c>
      <c r="J53" s="48">
        <v>6865</v>
      </c>
      <c r="K53" s="15">
        <v>6876</v>
      </c>
      <c r="L53" s="72"/>
      <c r="M53" s="73"/>
      <c r="N53" s="48">
        <v>6662</v>
      </c>
      <c r="O53" s="48">
        <v>6351</v>
      </c>
      <c r="P53" s="48">
        <v>6285</v>
      </c>
      <c r="Q53" s="15">
        <v>6180</v>
      </c>
      <c r="R53" s="72"/>
      <c r="S53" s="93"/>
      <c r="T53" s="48">
        <v>6390</v>
      </c>
      <c r="U53" s="48">
        <v>6450</v>
      </c>
      <c r="V53" s="48">
        <v>6618</v>
      </c>
      <c r="W53" s="15">
        <v>6524</v>
      </c>
      <c r="X53" s="72"/>
      <c r="Y53" s="73"/>
      <c r="Z53" s="72">
        <v>6680</v>
      </c>
      <c r="AA53" s="72">
        <v>6732</v>
      </c>
      <c r="AB53" s="72">
        <v>6874</v>
      </c>
      <c r="AC53" s="72">
        <v>6905</v>
      </c>
      <c r="AD53" s="72"/>
      <c r="AE53" s="72"/>
      <c r="AF53" s="72">
        <v>6842</v>
      </c>
      <c r="AG53" s="72">
        <v>6284</v>
      </c>
      <c r="AH53" s="72">
        <v>6335</v>
      </c>
      <c r="AI53" s="72">
        <v>6502</v>
      </c>
      <c r="AJ53" s="72"/>
      <c r="AK53" s="107"/>
      <c r="AL53" s="72">
        <v>6718</v>
      </c>
      <c r="AM53" s="72">
        <v>7335</v>
      </c>
      <c r="AN53" s="72">
        <v>7655</v>
      </c>
      <c r="AO53" s="72">
        <v>8028</v>
      </c>
      <c r="AP53" s="72"/>
      <c r="AR53" s="72">
        <v>8613</v>
      </c>
      <c r="AS53" s="72">
        <v>8748</v>
      </c>
      <c r="AT53" s="72">
        <v>8626</v>
      </c>
      <c r="AU53" s="349">
        <v>8509</v>
      </c>
      <c r="AV53" s="349"/>
      <c r="AX53" s="349">
        <v>8697</v>
      </c>
      <c r="AY53" s="349">
        <v>8419</v>
      </c>
      <c r="AZ53" s="349">
        <v>8339</v>
      </c>
      <c r="BA53" s="349">
        <v>9038</v>
      </c>
      <c r="BB53" s="349"/>
      <c r="BC53" s="399"/>
      <c r="BD53" s="349">
        <v>9026</v>
      </c>
      <c r="BE53" s="349">
        <v>8715</v>
      </c>
      <c r="BF53" s="349">
        <v>8570</v>
      </c>
      <c r="BG53" s="349">
        <v>8486</v>
      </c>
      <c r="BH53" s="349"/>
      <c r="BJ53" s="349">
        <v>8252</v>
      </c>
    </row>
    <row r="54" spans="1:62" s="89" customFormat="1" x14ac:dyDescent="0.35">
      <c r="A54" s="147" t="s">
        <v>33</v>
      </c>
      <c r="B54" s="48"/>
      <c r="C54" s="48"/>
      <c r="D54" s="48"/>
      <c r="E54" s="15"/>
      <c r="F54" s="156"/>
      <c r="G54" s="88"/>
      <c r="H54" s="55">
        <v>107216</v>
      </c>
      <c r="I54" s="55">
        <v>112886</v>
      </c>
      <c r="J54" s="55">
        <v>117095</v>
      </c>
      <c r="K54" s="55">
        <v>117693</v>
      </c>
      <c r="L54" s="156"/>
      <c r="M54" s="88"/>
      <c r="N54" s="55">
        <v>115980</v>
      </c>
      <c r="O54" s="55">
        <v>117225</v>
      </c>
      <c r="P54" s="55">
        <v>115241</v>
      </c>
      <c r="Q54" s="55">
        <v>112807</v>
      </c>
      <c r="R54" s="156"/>
      <c r="S54" s="92"/>
      <c r="T54" s="55">
        <v>113552</v>
      </c>
      <c r="U54" s="55">
        <v>118391</v>
      </c>
      <c r="V54" s="55">
        <v>121842</v>
      </c>
      <c r="W54" s="55">
        <v>121082</v>
      </c>
      <c r="X54" s="156"/>
      <c r="Y54" s="175"/>
      <c r="Z54" s="181">
        <v>125773</v>
      </c>
      <c r="AA54" s="181">
        <v>131522</v>
      </c>
      <c r="AB54" s="181">
        <v>130839</v>
      </c>
      <c r="AC54" s="181">
        <v>125236</v>
      </c>
      <c r="AD54" s="181"/>
      <c r="AE54" s="174"/>
      <c r="AF54" s="158">
        <v>123416</v>
      </c>
      <c r="AG54" s="158">
        <v>124258</v>
      </c>
      <c r="AH54" s="158">
        <v>121901</v>
      </c>
      <c r="AI54" s="158">
        <v>121054</v>
      </c>
      <c r="AJ54" s="158"/>
      <c r="AK54" s="327"/>
      <c r="AL54" s="158">
        <v>126263</v>
      </c>
      <c r="AM54" s="158">
        <v>141193</v>
      </c>
      <c r="AN54" s="158">
        <v>145067</v>
      </c>
      <c r="AO54" s="158">
        <v>151173</v>
      </c>
      <c r="AP54" s="158"/>
      <c r="AQ54" s="328"/>
      <c r="AR54" s="158">
        <v>158035</v>
      </c>
      <c r="AS54" s="158">
        <v>163912</v>
      </c>
      <c r="AT54" s="158">
        <f>SUM(AT51:AT53)</f>
        <v>157068</v>
      </c>
      <c r="AU54" s="158">
        <v>152400</v>
      </c>
      <c r="AV54" s="158"/>
      <c r="AX54" s="158">
        <v>148297</v>
      </c>
      <c r="AY54" s="158">
        <v>150604</v>
      </c>
      <c r="AZ54" s="158">
        <v>146250</v>
      </c>
      <c r="BA54" s="158">
        <v>145455</v>
      </c>
      <c r="BB54" s="158"/>
      <c r="BC54" s="399"/>
      <c r="BD54" s="158">
        <v>147620</v>
      </c>
      <c r="BE54" s="158">
        <v>154273</v>
      </c>
      <c r="BF54" s="158">
        <v>150488</v>
      </c>
      <c r="BG54" s="158">
        <v>148731</v>
      </c>
      <c r="BH54" s="158"/>
      <c r="BJ54" s="158">
        <f>SUM(BJ51:BJ53)</f>
        <v>148517</v>
      </c>
    </row>
    <row r="55" spans="1:62" s="89" customFormat="1" x14ac:dyDescent="0.35">
      <c r="A55" s="51"/>
      <c r="B55" s="58">
        <v>0.18635454782546845</v>
      </c>
      <c r="C55" s="58">
        <v>0.19513110958132548</v>
      </c>
      <c r="D55" s="58">
        <v>0.20364758302597474</v>
      </c>
      <c r="E55" s="59">
        <v>0.2107329740553309</v>
      </c>
      <c r="F55" s="72"/>
      <c r="G55" s="22"/>
      <c r="H55" s="48"/>
      <c r="I55" s="48"/>
      <c r="J55" s="48"/>
      <c r="K55" s="15"/>
      <c r="L55" s="72"/>
      <c r="M55" s="22"/>
      <c r="N55" s="48"/>
      <c r="O55" s="48"/>
      <c r="P55" s="48"/>
      <c r="Q55" s="15"/>
      <c r="R55" s="72"/>
      <c r="S55" s="93"/>
      <c r="T55" s="48"/>
      <c r="U55" s="48"/>
      <c r="V55" s="48"/>
      <c r="W55" s="15"/>
      <c r="X55" s="72"/>
      <c r="Y55" s="182"/>
      <c r="Z55" s="72"/>
      <c r="AA55" s="72"/>
      <c r="AB55" s="72"/>
      <c r="AC55" s="72"/>
      <c r="AD55" s="72"/>
      <c r="AE55" s="72"/>
      <c r="AF55" s="72"/>
      <c r="AG55" s="72"/>
      <c r="AH55" s="72"/>
      <c r="AI55" s="72"/>
      <c r="AJ55" s="72"/>
      <c r="AK55" s="107"/>
      <c r="AL55" s="72"/>
      <c r="AM55" s="72"/>
      <c r="AN55" s="72"/>
      <c r="AO55" s="72"/>
      <c r="AP55" s="72"/>
      <c r="AR55" s="72"/>
      <c r="AS55" s="72"/>
      <c r="AT55" s="72"/>
      <c r="BC55" s="399"/>
    </row>
    <row r="56" spans="1:62" s="89" customFormat="1" x14ac:dyDescent="0.35">
      <c r="A56" s="146" t="s">
        <v>34</v>
      </c>
      <c r="B56" s="49">
        <v>0.74008061469912001</v>
      </c>
      <c r="C56" s="49">
        <v>0.76912028394317644</v>
      </c>
      <c r="D56" s="49">
        <v>0.77017556992607972</v>
      </c>
      <c r="E56" s="5">
        <v>0.77485958392828691</v>
      </c>
      <c r="F56" s="159"/>
      <c r="G56" s="73"/>
      <c r="H56" s="58">
        <v>0.20693479975941448</v>
      </c>
      <c r="I56" s="58">
        <v>0.19037030314031583</v>
      </c>
      <c r="J56" s="58">
        <v>0.17742274227422741</v>
      </c>
      <c r="K56" s="59">
        <v>0.16516347237880497</v>
      </c>
      <c r="L56" s="159"/>
      <c r="M56" s="73"/>
      <c r="N56" s="58">
        <v>0.16516660351865486</v>
      </c>
      <c r="O56" s="58">
        <v>0.16407080046115244</v>
      </c>
      <c r="P56" s="58">
        <v>0.16914088832297206</v>
      </c>
      <c r="Q56" s="59">
        <v>0.18084725536992841</v>
      </c>
      <c r="R56" s="159"/>
      <c r="S56" s="38"/>
      <c r="T56" s="58">
        <v>0.19</v>
      </c>
      <c r="U56" s="58">
        <v>0.20020786609047644</v>
      </c>
      <c r="V56" s="58">
        <v>0.20834792018077083</v>
      </c>
      <c r="W56" s="59">
        <v>0.20799999999999999</v>
      </c>
      <c r="X56" s="159"/>
      <c r="Y56" s="73"/>
      <c r="Z56" s="159">
        <v>0.2079399622363747</v>
      </c>
      <c r="AA56" s="159">
        <v>0.20856547920535765</v>
      </c>
      <c r="AB56" s="159">
        <v>0.19700000000000001</v>
      </c>
      <c r="AC56" s="159">
        <v>0.191</v>
      </c>
      <c r="AD56" s="159"/>
      <c r="AE56" s="155"/>
      <c r="AF56" s="159">
        <v>0.16600000000000001</v>
      </c>
      <c r="AG56" s="159">
        <v>0.13500000000000001</v>
      </c>
      <c r="AH56" s="159">
        <v>0.124</v>
      </c>
      <c r="AI56" s="159">
        <v>0.13300000000000001</v>
      </c>
      <c r="AJ56" s="159"/>
      <c r="AK56" s="107"/>
      <c r="AL56" s="159">
        <v>0.17199999999999999</v>
      </c>
      <c r="AM56" s="159">
        <v>0.21199999999999999</v>
      </c>
      <c r="AN56" s="159">
        <v>0.23499999999999999</v>
      </c>
      <c r="AO56" s="159">
        <v>0.23499999999999999</v>
      </c>
      <c r="AP56" s="159"/>
      <c r="AR56" s="70">
        <v>0.222</v>
      </c>
      <c r="AS56" s="70">
        <v>0.19600000000000001</v>
      </c>
      <c r="AT56" s="70">
        <v>0.17299999999999999</v>
      </c>
      <c r="AU56" s="70">
        <v>0.14799999999999999</v>
      </c>
      <c r="AV56" s="70"/>
      <c r="AX56" s="70">
        <v>0.128</v>
      </c>
      <c r="AY56" s="70">
        <v>0.114</v>
      </c>
      <c r="AZ56" s="70">
        <v>0.10299999999999999</v>
      </c>
      <c r="BA56" s="70">
        <v>0.1</v>
      </c>
      <c r="BB56" s="70"/>
      <c r="BC56" s="399"/>
      <c r="BD56" s="70">
        <v>0.10100000000000001</v>
      </c>
      <c r="BE56" s="70">
        <v>0.106</v>
      </c>
      <c r="BF56" s="70">
        <v>0.112</v>
      </c>
      <c r="BG56" s="70">
        <v>0.11799999999999999</v>
      </c>
      <c r="BH56" s="70"/>
      <c r="BJ56" s="407">
        <v>0.126</v>
      </c>
    </row>
    <row r="57" spans="1:62" s="89" customFormat="1" x14ac:dyDescent="0.35">
      <c r="A57" s="145" t="s">
        <v>35</v>
      </c>
      <c r="B57" s="58">
        <v>0.74533511439865519</v>
      </c>
      <c r="C57" s="58">
        <v>0.79265396733414939</v>
      </c>
      <c r="D57" s="58">
        <v>0.80346032618836927</v>
      </c>
      <c r="E57" s="59">
        <v>0.80159828867921101</v>
      </c>
      <c r="F57" s="155"/>
      <c r="G57" s="73"/>
      <c r="H57" s="49">
        <v>0.78</v>
      </c>
      <c r="I57" s="49">
        <v>0.78400000000000003</v>
      </c>
      <c r="J57" s="49">
        <v>0.77</v>
      </c>
      <c r="K57" s="5">
        <v>0.76865319264703547</v>
      </c>
      <c r="L57" s="155"/>
      <c r="M57" s="73"/>
      <c r="N57" s="49">
        <v>0.77</v>
      </c>
      <c r="O57" s="49">
        <v>0.80622327106866098</v>
      </c>
      <c r="P57" s="49">
        <v>0.83</v>
      </c>
      <c r="Q57" s="5">
        <v>0.83822415090740643</v>
      </c>
      <c r="R57" s="155"/>
      <c r="S57" s="38"/>
      <c r="T57" s="49">
        <v>0.81299999999999994</v>
      </c>
      <c r="U57" s="49">
        <v>0.81100000000000005</v>
      </c>
      <c r="V57" s="49">
        <v>0.82461962995142246</v>
      </c>
      <c r="W57" s="5">
        <v>0.81799999999999995</v>
      </c>
      <c r="X57" s="155"/>
      <c r="Y57" s="73"/>
      <c r="Z57" s="155">
        <v>0.8</v>
      </c>
      <c r="AA57" s="155">
        <v>0.81899999999999995</v>
      </c>
      <c r="AB57" s="155">
        <v>0.84123674689619299</v>
      </c>
      <c r="AC57" s="155">
        <v>0.83160803291672802</v>
      </c>
      <c r="AD57" s="155"/>
      <c r="AE57" s="155"/>
      <c r="AF57" s="155">
        <v>0.81699999999999995</v>
      </c>
      <c r="AG57" s="155">
        <v>0.85</v>
      </c>
      <c r="AH57" s="155">
        <v>0.87</v>
      </c>
      <c r="AI57" s="155">
        <v>0.874</v>
      </c>
      <c r="AJ57" s="155"/>
      <c r="AK57" s="107"/>
      <c r="AL57" s="155">
        <v>0.87994134242118771</v>
      </c>
      <c r="AM57" s="155">
        <v>0.86868704689071696</v>
      </c>
      <c r="AN57" s="155">
        <v>0.84</v>
      </c>
      <c r="AO57" s="155">
        <v>0.83099999999999996</v>
      </c>
      <c r="AP57" s="155"/>
      <c r="AR57" s="50">
        <v>0.82839250922579855</v>
      </c>
      <c r="AS57" s="50">
        <v>0.84895564585534267</v>
      </c>
      <c r="AT57" s="50">
        <v>0.86380250165855765</v>
      </c>
      <c r="AU57" s="348">
        <v>0.86481215674332446</v>
      </c>
      <c r="AV57" s="348"/>
      <c r="AX57" s="348">
        <v>0.87160000000000004</v>
      </c>
      <c r="AY57" s="348">
        <v>0.86140000000000005</v>
      </c>
      <c r="AZ57" s="348">
        <v>0.87560000000000004</v>
      </c>
      <c r="BA57" s="348">
        <v>0.86419999999999997</v>
      </c>
      <c r="BB57" s="348"/>
      <c r="BC57" s="399"/>
      <c r="BD57" s="348">
        <v>0.86129999999999995</v>
      </c>
      <c r="BE57" s="348">
        <v>0.86260000000000003</v>
      </c>
      <c r="BF57" s="348">
        <v>0.85609999999999997</v>
      </c>
      <c r="BG57" s="348">
        <v>0.86350000000000005</v>
      </c>
      <c r="BH57" s="348"/>
      <c r="BJ57" s="348">
        <v>0.85060000000000002</v>
      </c>
    </row>
    <row r="58" spans="1:62" s="89" customFormat="1" x14ac:dyDescent="0.35">
      <c r="A58" s="146" t="s">
        <v>36</v>
      </c>
      <c r="B58" s="1"/>
      <c r="C58" s="2"/>
      <c r="D58" s="2"/>
      <c r="E58" s="1"/>
      <c r="F58" s="159"/>
      <c r="G58" s="11"/>
      <c r="H58" s="58">
        <v>0.8</v>
      </c>
      <c r="I58" s="58">
        <v>0.82299999999999995</v>
      </c>
      <c r="J58" s="58">
        <v>0.83</v>
      </c>
      <c r="K58" s="59">
        <v>0.80615885079971461</v>
      </c>
      <c r="L58" s="159"/>
      <c r="M58" s="11"/>
      <c r="N58" s="58">
        <v>0.80700000000000005</v>
      </c>
      <c r="O58" s="58">
        <v>0.80637150066145091</v>
      </c>
      <c r="P58" s="58">
        <v>0.83</v>
      </c>
      <c r="Q58" s="59">
        <v>0.8397314382537282</v>
      </c>
      <c r="R58" s="159"/>
      <c r="S58" s="38"/>
      <c r="T58" s="58">
        <v>0.83806914275400979</v>
      </c>
      <c r="U58" s="58">
        <v>0.82699999999999996</v>
      </c>
      <c r="V58" s="58">
        <v>0.83234358122241647</v>
      </c>
      <c r="W58" s="59">
        <v>0.81899999999999995</v>
      </c>
      <c r="X58" s="159"/>
      <c r="Y58" s="175"/>
      <c r="Z58" s="159">
        <v>0.81554006909058796</v>
      </c>
      <c r="AA58" s="159">
        <v>0.82784791849568506</v>
      </c>
      <c r="AB58" s="159">
        <v>0.8540173821288245</v>
      </c>
      <c r="AC58" s="159">
        <v>0.83514896651811188</v>
      </c>
      <c r="AD58" s="159"/>
      <c r="AE58" s="155"/>
      <c r="AF58" s="159">
        <v>0.81799999999999995</v>
      </c>
      <c r="AG58" s="159">
        <v>0.85</v>
      </c>
      <c r="AH58" s="159">
        <v>0.87</v>
      </c>
      <c r="AI58" s="159">
        <v>0.874</v>
      </c>
      <c r="AJ58" s="159"/>
      <c r="AK58" s="107"/>
      <c r="AL58" s="159">
        <v>0.88600413112856102</v>
      </c>
      <c r="AM58" s="159">
        <v>0.89264143918581262</v>
      </c>
      <c r="AN58" s="159">
        <v>0.86</v>
      </c>
      <c r="AO58" s="159">
        <v>0.84199999999999997</v>
      </c>
      <c r="AP58" s="159"/>
      <c r="AR58" s="70">
        <v>0.8333191220126217</v>
      </c>
      <c r="AS58" s="70">
        <v>0.84899810142891152</v>
      </c>
      <c r="AT58" s="70">
        <v>0.8638529217609423</v>
      </c>
      <c r="AU58" s="70">
        <v>0.86481215674332446</v>
      </c>
      <c r="AV58" s="70"/>
      <c r="AX58" s="70">
        <v>0.87170000000000003</v>
      </c>
      <c r="AY58" s="70">
        <v>0.86180000000000001</v>
      </c>
      <c r="AZ58" s="70">
        <v>0.87570000000000003</v>
      </c>
      <c r="BA58" s="70">
        <v>0.86409999999999998</v>
      </c>
      <c r="BB58" s="70"/>
      <c r="BC58" s="399"/>
      <c r="BD58" s="70">
        <v>0.86140000000000005</v>
      </c>
      <c r="BE58" s="70">
        <v>0.86129999999999995</v>
      </c>
      <c r="BF58" s="70">
        <v>0.8599</v>
      </c>
      <c r="BG58" s="70">
        <v>0.86270000000000002</v>
      </c>
      <c r="BH58" s="70"/>
      <c r="BJ58" s="407" t="s">
        <v>293</v>
      </c>
    </row>
    <row r="59" spans="1:62" s="89" customFormat="1" ht="18" customHeight="1" x14ac:dyDescent="0.4">
      <c r="A59" s="51"/>
      <c r="B59" s="27"/>
      <c r="C59" s="27"/>
      <c r="D59" s="27"/>
      <c r="E59" s="27"/>
      <c r="F59" s="157"/>
      <c r="G59" s="15"/>
      <c r="H59" s="1"/>
      <c r="I59" s="2"/>
      <c r="J59" s="2"/>
      <c r="K59" s="1"/>
      <c r="L59" s="157"/>
      <c r="M59" s="15"/>
      <c r="N59" s="1"/>
      <c r="O59" s="2"/>
      <c r="P59" s="2"/>
      <c r="Q59" s="1"/>
      <c r="R59" s="157"/>
      <c r="S59" s="93"/>
      <c r="T59" s="1"/>
      <c r="U59" s="2"/>
      <c r="V59" s="2"/>
      <c r="W59" s="1"/>
      <c r="X59" s="157"/>
      <c r="Y59" s="166"/>
      <c r="Z59" s="165"/>
      <c r="AA59" s="165"/>
      <c r="AB59" s="183"/>
      <c r="AC59" s="184"/>
      <c r="AD59" s="183"/>
      <c r="AE59" s="183"/>
      <c r="AF59" s="178"/>
      <c r="AG59" s="178"/>
      <c r="AH59" s="178"/>
      <c r="AI59" s="178"/>
      <c r="AJ59" s="178"/>
      <c r="AK59" s="107"/>
      <c r="AL59" s="178"/>
      <c r="AM59" s="178"/>
      <c r="AN59" s="178"/>
      <c r="AO59" s="178"/>
      <c r="AP59" s="178"/>
      <c r="AR59" s="178"/>
      <c r="AS59" s="178"/>
      <c r="AT59" s="178"/>
      <c r="BC59" s="399"/>
    </row>
    <row r="60" spans="1:62" s="89" customFormat="1" x14ac:dyDescent="0.35">
      <c r="A60" s="146" t="s">
        <v>45</v>
      </c>
      <c r="B60" s="48">
        <v>770</v>
      </c>
      <c r="C60" s="48">
        <v>788</v>
      </c>
      <c r="D60" s="48">
        <v>801</v>
      </c>
      <c r="E60" s="15">
        <v>807</v>
      </c>
      <c r="F60" s="160"/>
      <c r="G60" s="88"/>
      <c r="H60" s="27"/>
      <c r="I60" s="27"/>
      <c r="J60" s="27"/>
      <c r="K60" s="27"/>
      <c r="L60" s="160"/>
      <c r="M60" s="88"/>
      <c r="N60" s="27"/>
      <c r="O60" s="27"/>
      <c r="P60" s="27"/>
      <c r="Q60" s="27"/>
      <c r="R60" s="160"/>
      <c r="S60" s="38"/>
      <c r="T60" s="27"/>
      <c r="U60" s="27"/>
      <c r="V60" s="27"/>
      <c r="W60" s="27"/>
      <c r="X60" s="160"/>
      <c r="Y60" s="72"/>
      <c r="Z60" s="181"/>
      <c r="AA60" s="181"/>
      <c r="AB60" s="181"/>
      <c r="AC60" s="181"/>
      <c r="AD60" s="181"/>
      <c r="AE60" s="174"/>
      <c r="AF60" s="181"/>
      <c r="AG60" s="181"/>
      <c r="AH60" s="181"/>
      <c r="AI60" s="181"/>
      <c r="AJ60" s="181"/>
      <c r="AK60" s="107"/>
      <c r="AL60" s="181"/>
      <c r="AM60" s="181"/>
      <c r="AN60" s="181"/>
      <c r="AO60" s="181"/>
      <c r="AP60" s="181"/>
      <c r="AR60" s="181"/>
      <c r="AS60" s="181"/>
      <c r="AT60" s="181"/>
      <c r="AU60" s="181"/>
      <c r="AV60" s="181"/>
      <c r="AX60" s="181"/>
      <c r="AY60" s="181"/>
      <c r="AZ60" s="181"/>
      <c r="BA60" s="181"/>
      <c r="BB60" s="181"/>
      <c r="BC60" s="399"/>
      <c r="BD60" s="181"/>
      <c r="BE60" s="181"/>
      <c r="BF60" s="181"/>
      <c r="BG60" s="181"/>
      <c r="BH60" s="181"/>
      <c r="BJ60" s="181"/>
    </row>
    <row r="61" spans="1:62" s="89" customFormat="1" ht="17" x14ac:dyDescent="0.4">
      <c r="A61" s="51" t="s">
        <v>46</v>
      </c>
      <c r="B61" s="69">
        <v>0.98634481407000185</v>
      </c>
      <c r="C61" s="69">
        <v>0.96779743436346266</v>
      </c>
      <c r="D61" s="69">
        <v>0.95693147518260468</v>
      </c>
      <c r="E61" s="69">
        <v>0.96274999874112011</v>
      </c>
      <c r="F61" s="72"/>
      <c r="G61" s="15"/>
      <c r="H61" s="48">
        <v>818</v>
      </c>
      <c r="I61" s="48">
        <v>825</v>
      </c>
      <c r="J61" s="48">
        <v>837</v>
      </c>
      <c r="K61" s="15">
        <v>843</v>
      </c>
      <c r="L61" s="72"/>
      <c r="M61" s="15"/>
      <c r="N61" s="48">
        <v>864</v>
      </c>
      <c r="O61" s="48">
        <v>885</v>
      </c>
      <c r="P61" s="48">
        <v>903</v>
      </c>
      <c r="Q61" s="15">
        <v>913</v>
      </c>
      <c r="R61" s="72"/>
      <c r="S61" s="93"/>
      <c r="T61" s="48">
        <v>926</v>
      </c>
      <c r="U61" s="48">
        <v>930</v>
      </c>
      <c r="V61" s="48">
        <v>935</v>
      </c>
      <c r="W61" s="15">
        <v>938</v>
      </c>
      <c r="X61" s="72"/>
      <c r="Y61" s="72"/>
      <c r="Z61" s="72">
        <v>941</v>
      </c>
      <c r="AA61" s="72">
        <v>946</v>
      </c>
      <c r="AB61" s="72">
        <v>964</v>
      </c>
      <c r="AC61" s="72">
        <v>973</v>
      </c>
      <c r="AD61" s="185"/>
      <c r="AE61" s="185"/>
      <c r="AF61" s="72">
        <v>981</v>
      </c>
      <c r="AG61" s="72">
        <v>988</v>
      </c>
      <c r="AH61" s="72">
        <v>997</v>
      </c>
      <c r="AI61" s="72">
        <v>1007</v>
      </c>
      <c r="AJ61" s="72"/>
      <c r="AK61" s="107"/>
      <c r="AL61" s="72">
        <v>1058</v>
      </c>
      <c r="AM61" s="72">
        <v>1123</v>
      </c>
      <c r="AN61" s="72">
        <v>1191</v>
      </c>
      <c r="AO61" s="72">
        <v>1224</v>
      </c>
      <c r="AP61" s="72"/>
      <c r="AR61" s="72">
        <v>1262</v>
      </c>
      <c r="AS61" s="72">
        <v>1279</v>
      </c>
      <c r="AT61" s="72">
        <v>1290</v>
      </c>
      <c r="AU61" s="349">
        <v>1297</v>
      </c>
      <c r="AV61" s="349"/>
      <c r="AX61" s="349">
        <v>1255</v>
      </c>
      <c r="AY61" s="349">
        <v>1252</v>
      </c>
      <c r="AZ61" s="349">
        <v>1228</v>
      </c>
      <c r="BA61" s="349">
        <v>1172</v>
      </c>
      <c r="BB61" s="349"/>
      <c r="BC61" s="399"/>
      <c r="BD61" s="349">
        <v>1165</v>
      </c>
      <c r="BE61" s="349">
        <v>1178</v>
      </c>
      <c r="BF61" s="349">
        <v>1175</v>
      </c>
      <c r="BG61" s="349">
        <v>1162</v>
      </c>
      <c r="BH61" s="349"/>
      <c r="BJ61" s="349" t="s">
        <v>293</v>
      </c>
    </row>
    <row r="62" spans="1:62" x14ac:dyDescent="0.35">
      <c r="A62" s="110" t="s">
        <v>47</v>
      </c>
      <c r="B62" s="105"/>
      <c r="C62" s="105"/>
      <c r="D62" s="105"/>
      <c r="E62" s="105"/>
      <c r="F62" s="69">
        <v>0.96845593058929735</v>
      </c>
      <c r="G62" s="4"/>
      <c r="H62" s="69">
        <v>0.96302795559496712</v>
      </c>
      <c r="I62" s="69">
        <v>0.95584313523567732</v>
      </c>
      <c r="J62" s="69">
        <v>0.93366183909564959</v>
      </c>
      <c r="K62" s="69">
        <v>0.93545350724785925</v>
      </c>
      <c r="L62" s="69">
        <v>0.94699660929353835</v>
      </c>
      <c r="M62" s="4"/>
      <c r="N62" s="69">
        <v>0.97249911467101191</v>
      </c>
      <c r="O62" s="69">
        <v>0.95039653690860793</v>
      </c>
      <c r="P62" s="69">
        <v>0.92944052194531546</v>
      </c>
      <c r="Q62" s="69">
        <v>0.88397965764990372</v>
      </c>
      <c r="R62" s="69">
        <v>0.93407895779370964</v>
      </c>
      <c r="S62" s="93"/>
      <c r="T62" s="69">
        <v>0.9846995017112371</v>
      </c>
      <c r="U62" s="69">
        <v>0.97360521457776528</v>
      </c>
      <c r="V62" s="69">
        <v>0.9463542320680165</v>
      </c>
      <c r="W62" s="69">
        <v>0.88740007002971866</v>
      </c>
      <c r="X62" s="69">
        <v>0.94801475459668438</v>
      </c>
      <c r="Y62" s="166"/>
      <c r="Z62" s="70">
        <v>0.97666041135924953</v>
      </c>
      <c r="AA62" s="70">
        <v>0.94791080187996468</v>
      </c>
      <c r="AB62" s="70">
        <v>0.91257104723528093</v>
      </c>
      <c r="AC62" s="70">
        <v>0.86129041679682017</v>
      </c>
      <c r="AD62" s="70">
        <v>0.92459999999999998</v>
      </c>
      <c r="AE62" s="50"/>
      <c r="AF62" s="70">
        <v>0.97313861274701563</v>
      </c>
      <c r="AG62" s="70">
        <v>0.94556673628561017</v>
      </c>
      <c r="AH62" s="70">
        <v>0.94324504203928561</v>
      </c>
      <c r="AI62" s="70">
        <v>0.92220154140062793</v>
      </c>
      <c r="AJ62" s="70">
        <v>0.94599999999999995</v>
      </c>
      <c r="AK62" s="107"/>
      <c r="AL62" s="70">
        <v>0.9643679122646851</v>
      </c>
      <c r="AM62" s="70">
        <v>0.92540578996815914</v>
      </c>
      <c r="AN62" s="70">
        <v>0.91700000000000004</v>
      </c>
      <c r="AO62" s="70">
        <v>0.87396636260832383</v>
      </c>
      <c r="AP62" s="70">
        <v>0.92010000000000003</v>
      </c>
      <c r="AQ62" s="89"/>
      <c r="AR62" s="70">
        <v>0.97954523721122899</v>
      </c>
      <c r="AS62" s="70">
        <v>0.94785365828744728</v>
      </c>
      <c r="AT62" s="70">
        <v>0.93064011086743081</v>
      </c>
      <c r="AU62" s="70">
        <v>0.9175718377044888</v>
      </c>
      <c r="AV62" s="70">
        <v>0.94389999999999996</v>
      </c>
      <c r="AW62" s="89"/>
      <c r="AX62" s="70">
        <v>0.98309999999999997</v>
      </c>
      <c r="AY62" s="70">
        <v>0.96489999999999998</v>
      </c>
      <c r="AZ62" s="70">
        <v>0.9516</v>
      </c>
      <c r="BA62" s="70">
        <v>0.94037999999999999</v>
      </c>
      <c r="BB62" s="70">
        <v>0.96000113546925836</v>
      </c>
      <c r="BC62" s="399"/>
      <c r="BD62" s="378" t="s">
        <v>293</v>
      </c>
      <c r="BE62" s="378" t="s">
        <v>293</v>
      </c>
      <c r="BF62" s="378" t="s">
        <v>293</v>
      </c>
      <c r="BG62" s="378" t="s">
        <v>293</v>
      </c>
      <c r="BH62" s="378"/>
      <c r="BJ62" s="378" t="s">
        <v>293</v>
      </c>
    </row>
    <row r="63" spans="1:62" x14ac:dyDescent="0.35">
      <c r="A63" s="148"/>
      <c r="B63" s="27"/>
      <c r="C63" s="27"/>
      <c r="D63" s="27"/>
      <c r="E63" s="27"/>
      <c r="F63" s="161"/>
      <c r="G63" s="88"/>
      <c r="H63" s="105"/>
      <c r="I63" s="105"/>
      <c r="J63" s="105"/>
      <c r="K63" s="105"/>
      <c r="L63" s="161"/>
      <c r="M63" s="88"/>
      <c r="N63" s="105"/>
      <c r="O63" s="105"/>
      <c r="P63" s="105"/>
      <c r="Q63" s="105"/>
      <c r="R63" s="161"/>
      <c r="T63" s="105"/>
      <c r="U63" s="105"/>
      <c r="V63" s="105"/>
      <c r="W63" s="105"/>
      <c r="X63" s="161"/>
      <c r="Y63" s="21"/>
      <c r="Z63" s="161"/>
      <c r="AA63" s="161"/>
      <c r="AB63" s="161"/>
      <c r="AC63" s="161"/>
      <c r="AD63" s="161"/>
      <c r="AF63" s="178"/>
      <c r="AG63" s="178"/>
      <c r="AH63" s="178"/>
      <c r="AI63" s="178"/>
      <c r="AJ63" s="178"/>
      <c r="AL63" s="178"/>
      <c r="AM63" s="178"/>
      <c r="AN63" s="178"/>
      <c r="AO63" s="178"/>
      <c r="AP63" s="178"/>
      <c r="AR63" s="178"/>
      <c r="AS63" s="178"/>
      <c r="AT63" s="178"/>
      <c r="BC63" s="399"/>
    </row>
    <row r="64" spans="1:62" ht="17" x14ac:dyDescent="0.4">
      <c r="A64" s="146" t="s">
        <v>48</v>
      </c>
      <c r="B64" s="48">
        <v>296</v>
      </c>
      <c r="C64" s="48">
        <v>298</v>
      </c>
      <c r="D64" s="48">
        <v>326</v>
      </c>
      <c r="E64" s="15">
        <v>319</v>
      </c>
      <c r="F64" s="160"/>
      <c r="H64" s="27"/>
      <c r="I64" s="27"/>
      <c r="J64" s="27"/>
      <c r="K64" s="27"/>
      <c r="L64" s="160"/>
      <c r="N64" s="27"/>
      <c r="O64" s="27"/>
      <c r="P64" s="27"/>
      <c r="Q64" s="27"/>
      <c r="R64" s="160"/>
      <c r="S64" s="38"/>
      <c r="T64" s="27"/>
      <c r="U64" s="27"/>
      <c r="V64" s="27"/>
      <c r="W64" s="27"/>
      <c r="X64" s="160"/>
      <c r="Z64" s="181"/>
      <c r="AA64" s="186"/>
      <c r="AB64" s="186"/>
      <c r="AC64" s="186"/>
      <c r="AD64" s="186"/>
      <c r="AE64" s="187"/>
      <c r="AF64" s="181"/>
      <c r="AG64" s="181"/>
      <c r="AH64" s="181"/>
      <c r="AI64" s="181"/>
      <c r="AJ64" s="181"/>
      <c r="AL64" s="181"/>
      <c r="AM64" s="181"/>
      <c r="AN64" s="181"/>
      <c r="AO64" s="181"/>
      <c r="AP64" s="181"/>
      <c r="AR64" s="181"/>
      <c r="AS64" s="181"/>
      <c r="AT64" s="181"/>
      <c r="AU64" s="181"/>
      <c r="AV64" s="181"/>
      <c r="AX64" s="181"/>
      <c r="AY64" s="181"/>
      <c r="AZ64" s="181"/>
      <c r="BA64" s="181"/>
      <c r="BB64" s="181"/>
      <c r="BC64" s="399"/>
      <c r="BD64" s="181"/>
      <c r="BE64" s="181"/>
      <c r="BF64" s="181"/>
      <c r="BG64" s="181"/>
      <c r="BH64" s="181"/>
      <c r="BJ64" s="181"/>
    </row>
    <row r="65" spans="1:62" ht="17" x14ac:dyDescent="0.4">
      <c r="A65" s="51" t="s">
        <v>49</v>
      </c>
      <c r="B65" s="57">
        <v>101</v>
      </c>
      <c r="C65" s="57">
        <v>102</v>
      </c>
      <c r="D65" s="57">
        <v>105</v>
      </c>
      <c r="E65" s="18">
        <v>112</v>
      </c>
      <c r="F65" s="72"/>
      <c r="G65" s="88"/>
      <c r="H65" s="48">
        <v>317</v>
      </c>
      <c r="I65" s="48">
        <v>341</v>
      </c>
      <c r="J65" s="48">
        <v>356</v>
      </c>
      <c r="K65" s="15">
        <v>354</v>
      </c>
      <c r="L65" s="72"/>
      <c r="M65" s="88"/>
      <c r="N65" s="48">
        <v>377</v>
      </c>
      <c r="O65" s="48">
        <v>390</v>
      </c>
      <c r="P65" s="48">
        <v>389</v>
      </c>
      <c r="Q65" s="15">
        <v>392</v>
      </c>
      <c r="R65" s="72"/>
      <c r="S65" s="93"/>
      <c r="T65" s="48">
        <v>396</v>
      </c>
      <c r="U65" s="48">
        <v>407</v>
      </c>
      <c r="V65" s="48">
        <v>416</v>
      </c>
      <c r="W65" s="15">
        <v>425</v>
      </c>
      <c r="X65" s="72"/>
      <c r="Z65" s="72">
        <v>429</v>
      </c>
      <c r="AA65" s="72">
        <v>437</v>
      </c>
      <c r="AB65" s="72">
        <v>446</v>
      </c>
      <c r="AC65" s="188">
        <v>446</v>
      </c>
      <c r="AD65" s="185"/>
      <c r="AE65" s="185"/>
      <c r="AF65" s="72">
        <v>451</v>
      </c>
      <c r="AG65" s="72">
        <v>460</v>
      </c>
      <c r="AH65" s="72">
        <v>454</v>
      </c>
      <c r="AI65" s="72">
        <v>451</v>
      </c>
      <c r="AJ65" s="72"/>
      <c r="AL65" s="72">
        <v>466</v>
      </c>
      <c r="AM65" s="72">
        <v>488</v>
      </c>
      <c r="AN65" s="72">
        <v>502</v>
      </c>
      <c r="AO65" s="72">
        <v>524</v>
      </c>
      <c r="AP65" s="72"/>
      <c r="AR65" s="72">
        <v>549</v>
      </c>
      <c r="AS65" s="72">
        <v>562</v>
      </c>
      <c r="AT65" s="72">
        <v>574</v>
      </c>
      <c r="AU65" s="349">
        <v>582</v>
      </c>
      <c r="AV65" s="349"/>
      <c r="AX65" s="349">
        <v>580</v>
      </c>
      <c r="AY65" s="349">
        <v>568</v>
      </c>
      <c r="AZ65" s="349">
        <v>558</v>
      </c>
      <c r="BA65" s="349">
        <v>553</v>
      </c>
      <c r="BB65" s="349"/>
      <c r="BC65" s="399"/>
      <c r="BD65" s="349">
        <v>545</v>
      </c>
      <c r="BE65" s="349">
        <v>545</v>
      </c>
      <c r="BF65" s="349">
        <v>540</v>
      </c>
      <c r="BG65" s="349">
        <v>540</v>
      </c>
      <c r="BH65" s="349"/>
      <c r="BJ65" s="349">
        <v>529</v>
      </c>
    </row>
    <row r="66" spans="1:62" ht="17" x14ac:dyDescent="0.4">
      <c r="A66" s="110" t="s">
        <v>50</v>
      </c>
      <c r="B66" s="48">
        <v>60</v>
      </c>
      <c r="C66" s="48">
        <v>62</v>
      </c>
      <c r="D66" s="48">
        <v>63</v>
      </c>
      <c r="E66" s="15">
        <v>63</v>
      </c>
      <c r="F66" s="71"/>
      <c r="G66" s="51"/>
      <c r="H66" s="57">
        <v>120</v>
      </c>
      <c r="I66" s="57">
        <v>120</v>
      </c>
      <c r="J66" s="57">
        <v>128</v>
      </c>
      <c r="K66" s="18">
        <v>134</v>
      </c>
      <c r="L66" s="71"/>
      <c r="M66" s="51"/>
      <c r="N66" s="57">
        <v>139</v>
      </c>
      <c r="O66" s="57">
        <v>147</v>
      </c>
      <c r="P66" s="57">
        <v>154</v>
      </c>
      <c r="Q66" s="18">
        <v>156</v>
      </c>
      <c r="R66" s="71"/>
      <c r="S66" s="93"/>
      <c r="T66" s="57">
        <v>154</v>
      </c>
      <c r="U66" s="57">
        <v>157</v>
      </c>
      <c r="V66" s="57">
        <v>157</v>
      </c>
      <c r="W66" s="18">
        <v>156</v>
      </c>
      <c r="X66" s="71"/>
      <c r="Y66" s="189"/>
      <c r="Z66" s="71">
        <v>160</v>
      </c>
      <c r="AA66" s="71">
        <v>155</v>
      </c>
      <c r="AB66" s="71">
        <v>164</v>
      </c>
      <c r="AC66" s="190">
        <v>160</v>
      </c>
      <c r="AD66" s="191"/>
      <c r="AE66" s="185"/>
      <c r="AF66" s="71">
        <v>161</v>
      </c>
      <c r="AG66" s="71">
        <v>165</v>
      </c>
      <c r="AH66" s="71">
        <v>162</v>
      </c>
      <c r="AI66" s="71">
        <v>169</v>
      </c>
      <c r="AJ66" s="71"/>
      <c r="AK66" s="107"/>
      <c r="AL66" s="71">
        <v>168</v>
      </c>
      <c r="AM66" s="71">
        <v>169</v>
      </c>
      <c r="AN66" s="71">
        <v>173</v>
      </c>
      <c r="AO66" s="71">
        <v>174</v>
      </c>
      <c r="AP66" s="71"/>
      <c r="AR66" s="71">
        <v>176</v>
      </c>
      <c r="AS66" s="71">
        <v>184</v>
      </c>
      <c r="AT66" s="71">
        <v>185</v>
      </c>
      <c r="AU66" s="71">
        <v>186</v>
      </c>
      <c r="AV66" s="71"/>
      <c r="AX66" s="71">
        <v>190</v>
      </c>
      <c r="AY66" s="71">
        <v>186</v>
      </c>
      <c r="AZ66" s="71">
        <v>185</v>
      </c>
      <c r="BA66" s="71">
        <v>190</v>
      </c>
      <c r="BB66" s="71"/>
      <c r="BC66" s="399"/>
      <c r="BD66" s="71">
        <v>191</v>
      </c>
      <c r="BE66" s="71">
        <v>195</v>
      </c>
      <c r="BF66" s="71">
        <v>191</v>
      </c>
      <c r="BG66" s="71">
        <v>195</v>
      </c>
      <c r="BH66" s="71"/>
      <c r="BJ66" s="71">
        <v>193</v>
      </c>
    </row>
    <row r="67" spans="1:62" ht="17" x14ac:dyDescent="0.4">
      <c r="A67" s="51" t="s">
        <v>51</v>
      </c>
      <c r="B67" s="57">
        <v>36</v>
      </c>
      <c r="C67" s="57">
        <v>36</v>
      </c>
      <c r="D67" s="57">
        <v>37</v>
      </c>
      <c r="E67" s="18">
        <v>40</v>
      </c>
      <c r="F67" s="72"/>
      <c r="G67" s="52"/>
      <c r="H67" s="48">
        <v>64</v>
      </c>
      <c r="I67" s="48">
        <v>66</v>
      </c>
      <c r="J67" s="48">
        <v>65</v>
      </c>
      <c r="K67" s="15">
        <v>71</v>
      </c>
      <c r="L67" s="72"/>
      <c r="M67" s="52"/>
      <c r="N67" s="48">
        <v>74</v>
      </c>
      <c r="O67" s="48">
        <v>81</v>
      </c>
      <c r="P67" s="48">
        <v>83</v>
      </c>
      <c r="Q67" s="15">
        <v>85</v>
      </c>
      <c r="R67" s="72"/>
      <c r="S67" s="93"/>
      <c r="T67" s="48">
        <v>86</v>
      </c>
      <c r="U67" s="48">
        <v>86</v>
      </c>
      <c r="V67" s="48">
        <v>88</v>
      </c>
      <c r="W67" s="15">
        <v>83</v>
      </c>
      <c r="X67" s="72"/>
      <c r="Y67" s="192"/>
      <c r="Z67" s="72">
        <v>81</v>
      </c>
      <c r="AA67" s="72">
        <v>80</v>
      </c>
      <c r="AB67" s="72">
        <v>83</v>
      </c>
      <c r="AC67" s="188">
        <v>85</v>
      </c>
      <c r="AD67" s="185"/>
      <c r="AE67" s="185"/>
      <c r="AF67" s="72">
        <v>81</v>
      </c>
      <c r="AG67" s="72">
        <v>82</v>
      </c>
      <c r="AH67" s="72">
        <v>83</v>
      </c>
      <c r="AI67" s="72">
        <v>85</v>
      </c>
      <c r="AJ67" s="72"/>
      <c r="AL67" s="72">
        <v>86</v>
      </c>
      <c r="AM67" s="72">
        <v>90</v>
      </c>
      <c r="AN67" s="72">
        <v>96</v>
      </c>
      <c r="AO67" s="72">
        <v>97</v>
      </c>
      <c r="AP67" s="72"/>
      <c r="AR67" s="72">
        <v>104</v>
      </c>
      <c r="AS67" s="72">
        <v>108</v>
      </c>
      <c r="AT67" s="72">
        <v>109</v>
      </c>
      <c r="AU67" s="349">
        <v>112</v>
      </c>
      <c r="AV67" s="349"/>
      <c r="AX67" s="349">
        <v>115</v>
      </c>
      <c r="AY67" s="349">
        <v>114</v>
      </c>
      <c r="AZ67" s="349">
        <v>118</v>
      </c>
      <c r="BA67" s="349">
        <v>114</v>
      </c>
      <c r="BB67" s="349"/>
      <c r="BC67" s="399"/>
      <c r="BD67" s="349">
        <v>113</v>
      </c>
      <c r="BE67" s="349">
        <v>109</v>
      </c>
      <c r="BF67" s="349">
        <v>104</v>
      </c>
      <c r="BG67" s="349">
        <v>106</v>
      </c>
      <c r="BH67" s="349"/>
      <c r="BJ67" s="349">
        <v>108</v>
      </c>
    </row>
    <row r="68" spans="1:62" ht="17" x14ac:dyDescent="0.4">
      <c r="A68" s="110" t="s">
        <v>52</v>
      </c>
      <c r="B68" s="48">
        <v>13</v>
      </c>
      <c r="C68" s="48">
        <v>14</v>
      </c>
      <c r="D68" s="48">
        <v>14</v>
      </c>
      <c r="E68" s="15">
        <v>14</v>
      </c>
      <c r="F68" s="71"/>
      <c r="G68" s="52"/>
      <c r="H68" s="57">
        <v>42</v>
      </c>
      <c r="I68" s="57">
        <v>40</v>
      </c>
      <c r="J68" s="57">
        <v>38</v>
      </c>
      <c r="K68" s="18">
        <v>36</v>
      </c>
      <c r="L68" s="71"/>
      <c r="M68" s="52"/>
      <c r="N68" s="57">
        <v>41</v>
      </c>
      <c r="O68" s="57">
        <v>40</v>
      </c>
      <c r="P68" s="57">
        <v>40</v>
      </c>
      <c r="Q68" s="18">
        <v>44</v>
      </c>
      <c r="R68" s="71"/>
      <c r="S68" s="93"/>
      <c r="T68" s="57">
        <v>47</v>
      </c>
      <c r="U68" s="57">
        <v>45</v>
      </c>
      <c r="V68" s="57">
        <v>46</v>
      </c>
      <c r="W68" s="18">
        <v>50</v>
      </c>
      <c r="X68" s="71"/>
      <c r="Y68" s="192"/>
      <c r="Z68" s="71">
        <v>49</v>
      </c>
      <c r="AA68" s="71">
        <v>49</v>
      </c>
      <c r="AB68" s="71">
        <v>50</v>
      </c>
      <c r="AC68" s="190">
        <v>49</v>
      </c>
      <c r="AD68" s="191"/>
      <c r="AE68" s="185"/>
      <c r="AF68" s="71">
        <v>48</v>
      </c>
      <c r="AG68" s="71">
        <v>50</v>
      </c>
      <c r="AH68" s="71">
        <v>50</v>
      </c>
      <c r="AI68" s="71">
        <v>50</v>
      </c>
      <c r="AJ68" s="71"/>
      <c r="AL68" s="71">
        <v>51</v>
      </c>
      <c r="AM68" s="71">
        <v>50</v>
      </c>
      <c r="AN68" s="71">
        <v>50</v>
      </c>
      <c r="AO68" s="71">
        <v>54</v>
      </c>
      <c r="AP68" s="71"/>
      <c r="AR68" s="71">
        <v>60</v>
      </c>
      <c r="AS68" s="71">
        <v>63</v>
      </c>
      <c r="AT68" s="71">
        <v>65</v>
      </c>
      <c r="AU68" s="71">
        <v>65</v>
      </c>
      <c r="AV68" s="71"/>
      <c r="AX68" s="71">
        <v>62</v>
      </c>
      <c r="AY68" s="71">
        <v>61</v>
      </c>
      <c r="AZ68" s="71">
        <v>63</v>
      </c>
      <c r="BA68" s="71">
        <v>63</v>
      </c>
      <c r="BB68" s="71"/>
      <c r="BC68" s="399"/>
      <c r="BD68" s="71">
        <v>61</v>
      </c>
      <c r="BE68" s="71">
        <v>61</v>
      </c>
      <c r="BF68" s="71">
        <v>61</v>
      </c>
      <c r="BG68" s="71">
        <v>59</v>
      </c>
      <c r="BH68" s="71"/>
      <c r="BJ68" s="71">
        <v>60</v>
      </c>
    </row>
    <row r="69" spans="1:62" ht="17" x14ac:dyDescent="0.4">
      <c r="A69" s="51" t="s">
        <v>53</v>
      </c>
      <c r="B69" s="125"/>
      <c r="C69" s="125"/>
      <c r="D69" s="125"/>
      <c r="E69" s="125"/>
      <c r="F69" s="72"/>
      <c r="G69" s="52"/>
      <c r="H69" s="48">
        <v>14</v>
      </c>
      <c r="I69" s="48">
        <v>14</v>
      </c>
      <c r="J69" s="48">
        <v>14</v>
      </c>
      <c r="K69" s="15">
        <v>14</v>
      </c>
      <c r="L69" s="72"/>
      <c r="M69" s="52"/>
      <c r="N69" s="48">
        <v>14</v>
      </c>
      <c r="O69" s="48">
        <v>14</v>
      </c>
      <c r="P69" s="48">
        <v>16</v>
      </c>
      <c r="Q69" s="15">
        <v>16</v>
      </c>
      <c r="R69" s="72"/>
      <c r="S69" s="93"/>
      <c r="T69" s="48">
        <v>16</v>
      </c>
      <c r="U69" s="48">
        <v>17</v>
      </c>
      <c r="V69" s="48">
        <v>18</v>
      </c>
      <c r="W69" s="15">
        <v>20</v>
      </c>
      <c r="X69" s="72"/>
      <c r="Y69" s="192"/>
      <c r="Z69" s="72">
        <v>21</v>
      </c>
      <c r="AA69" s="72">
        <v>22</v>
      </c>
      <c r="AB69" s="72">
        <v>22</v>
      </c>
      <c r="AC69" s="188">
        <v>22</v>
      </c>
      <c r="AD69" s="185"/>
      <c r="AE69" s="185"/>
      <c r="AF69" s="72">
        <v>21</v>
      </c>
      <c r="AG69" s="72">
        <v>21</v>
      </c>
      <c r="AH69" s="72">
        <v>21</v>
      </c>
      <c r="AI69" s="72">
        <v>21</v>
      </c>
      <c r="AJ69" s="72"/>
      <c r="AL69" s="72">
        <v>22</v>
      </c>
      <c r="AM69" s="72">
        <v>22</v>
      </c>
      <c r="AN69" s="72">
        <v>22</v>
      </c>
      <c r="AO69" s="72">
        <v>23</v>
      </c>
      <c r="AP69" s="72"/>
      <c r="AR69" s="72">
        <v>23</v>
      </c>
      <c r="AS69" s="72">
        <v>23</v>
      </c>
      <c r="AT69" s="72">
        <v>24</v>
      </c>
      <c r="AU69" s="349">
        <v>24</v>
      </c>
      <c r="AV69" s="349"/>
      <c r="AX69" s="349">
        <v>26</v>
      </c>
      <c r="AY69" s="349">
        <v>26</v>
      </c>
      <c r="AZ69" s="349">
        <v>26</v>
      </c>
      <c r="BA69" s="349">
        <v>23</v>
      </c>
      <c r="BB69" s="349"/>
      <c r="BC69" s="399"/>
      <c r="BD69" s="349">
        <v>24</v>
      </c>
      <c r="BE69" s="349">
        <v>25</v>
      </c>
      <c r="BF69" s="349">
        <v>25</v>
      </c>
      <c r="BG69" s="349">
        <v>25</v>
      </c>
      <c r="BH69" s="349"/>
      <c r="BJ69" s="349">
        <v>26</v>
      </c>
    </row>
    <row r="70" spans="1:62" ht="17" x14ac:dyDescent="0.4">
      <c r="A70" s="146"/>
      <c r="B70" s="47"/>
      <c r="C70" s="47"/>
      <c r="D70" s="47"/>
      <c r="E70" s="47"/>
      <c r="F70" s="162"/>
      <c r="G70" s="88"/>
      <c r="H70" s="125"/>
      <c r="I70" s="125"/>
      <c r="J70" s="125"/>
      <c r="K70" s="125"/>
      <c r="L70" s="162"/>
      <c r="M70" s="88"/>
      <c r="N70" s="125"/>
      <c r="O70" s="125"/>
      <c r="P70" s="125"/>
      <c r="Q70" s="125"/>
      <c r="R70" s="162"/>
      <c r="S70" s="121"/>
      <c r="T70" s="125"/>
      <c r="U70" s="125"/>
      <c r="V70" s="125"/>
      <c r="W70" s="125"/>
      <c r="X70" s="162"/>
      <c r="Z70" s="162"/>
      <c r="AA70" s="193"/>
      <c r="AB70" s="193"/>
      <c r="AC70" s="193"/>
      <c r="AD70" s="193"/>
      <c r="AE70" s="183"/>
      <c r="AF70" s="194"/>
      <c r="AG70" s="194"/>
      <c r="AH70" s="194"/>
      <c r="AI70" s="194"/>
      <c r="AJ70" s="194"/>
      <c r="AL70" s="194"/>
      <c r="AM70" s="194"/>
      <c r="AN70" s="194"/>
      <c r="AO70" s="194"/>
      <c r="AP70" s="194"/>
      <c r="AR70" s="194"/>
      <c r="AS70" s="194"/>
      <c r="AT70" s="194"/>
      <c r="AU70" s="194"/>
      <c r="AV70" s="194"/>
      <c r="AX70" s="194"/>
      <c r="AY70" s="194"/>
      <c r="AZ70" s="194"/>
      <c r="BA70" s="194"/>
      <c r="BB70" s="194"/>
      <c r="BC70" s="399"/>
      <c r="BD70" s="194"/>
      <c r="BE70" s="194"/>
      <c r="BF70" s="194"/>
      <c r="BG70" s="194"/>
      <c r="BH70" s="194"/>
      <c r="BJ70" s="194"/>
    </row>
    <row r="71" spans="1:62" x14ac:dyDescent="0.35">
      <c r="A71" s="145" t="s">
        <v>81</v>
      </c>
      <c r="B71" s="56">
        <v>0.33026430560509057</v>
      </c>
      <c r="C71" s="56">
        <v>0.31512693988425305</v>
      </c>
      <c r="D71" s="56">
        <v>0.28334742519433914</v>
      </c>
      <c r="E71" s="56">
        <v>0.27878105325539632</v>
      </c>
      <c r="F71" s="154"/>
      <c r="G71" s="88"/>
      <c r="H71" s="47"/>
      <c r="I71" s="47"/>
      <c r="J71" s="47"/>
      <c r="K71" s="47"/>
      <c r="L71" s="154"/>
      <c r="M71" s="88"/>
      <c r="N71" s="47"/>
      <c r="O71" s="47"/>
      <c r="P71" s="47"/>
      <c r="Q71" s="47"/>
      <c r="R71" s="154"/>
      <c r="S71" s="38"/>
      <c r="T71" s="47"/>
      <c r="U71" s="47"/>
      <c r="V71" s="47"/>
      <c r="W71" s="47"/>
      <c r="X71" s="154"/>
      <c r="Z71" s="174"/>
      <c r="AA71" s="174"/>
      <c r="AB71" s="174"/>
      <c r="AC71" s="174"/>
      <c r="AD71" s="174"/>
      <c r="AE71" s="174"/>
      <c r="AF71" s="174"/>
      <c r="AG71" s="174"/>
      <c r="AH71" s="174"/>
      <c r="AI71" s="174"/>
      <c r="AJ71" s="174"/>
      <c r="AL71" s="174"/>
      <c r="AM71" s="174"/>
      <c r="AN71" s="174"/>
      <c r="AO71" s="174"/>
      <c r="AP71" s="174"/>
      <c r="AR71" s="174"/>
      <c r="AS71" s="174"/>
      <c r="AT71" s="174"/>
      <c r="AU71" s="174"/>
      <c r="AV71" s="174"/>
      <c r="AX71" s="174"/>
      <c r="AY71" s="174"/>
      <c r="AZ71" s="174"/>
      <c r="BA71" s="174"/>
      <c r="BB71" s="174"/>
      <c r="BC71" s="399"/>
      <c r="BD71" s="174"/>
      <c r="BE71" s="174"/>
      <c r="BF71" s="174"/>
      <c r="BG71" s="174"/>
      <c r="BH71" s="174"/>
      <c r="BJ71" s="174"/>
    </row>
    <row r="72" spans="1:62" x14ac:dyDescent="0.35">
      <c r="A72" s="110" t="s">
        <v>54</v>
      </c>
      <c r="B72" s="44">
        <v>0.44250667912728087</v>
      </c>
      <c r="C72" s="44">
        <v>0.43317768538368795</v>
      </c>
      <c r="D72" s="44">
        <v>0.39510298365167462</v>
      </c>
      <c r="E72" s="44">
        <v>0.39041509209455977</v>
      </c>
      <c r="F72" s="70">
        <v>0.30164274550261772</v>
      </c>
      <c r="G72" s="88"/>
      <c r="H72" s="56">
        <v>0.28804337626570764</v>
      </c>
      <c r="I72" s="56">
        <v>0.28538804033488502</v>
      </c>
      <c r="J72" s="56">
        <v>0.27761842992870317</v>
      </c>
      <c r="K72" s="56">
        <v>0.26581780543067801</v>
      </c>
      <c r="L72" s="70">
        <v>0.27900420074230914</v>
      </c>
      <c r="M72" s="88"/>
      <c r="N72" s="56">
        <v>0.2594494071667699</v>
      </c>
      <c r="O72" s="56">
        <v>0.24790096892048799</v>
      </c>
      <c r="P72" s="56">
        <v>0.23176706360917262</v>
      </c>
      <c r="Q72" s="56">
        <v>0.23199181241810338</v>
      </c>
      <c r="R72" s="70">
        <v>0.24243632555890543</v>
      </c>
      <c r="S72" s="93"/>
      <c r="T72" s="56">
        <v>0.21868656554561927</v>
      </c>
      <c r="U72" s="56">
        <v>0.23338471087827772</v>
      </c>
      <c r="V72" s="56">
        <v>0.22583224715629308</v>
      </c>
      <c r="W72" s="56">
        <v>0.22841895049852151</v>
      </c>
      <c r="X72" s="70">
        <v>0.22658312574451947</v>
      </c>
      <c r="Z72" s="70">
        <v>0.21434681638133474</v>
      </c>
      <c r="AA72" s="70">
        <v>0.21572903319682138</v>
      </c>
      <c r="AB72" s="70">
        <v>0.22337460681502205</v>
      </c>
      <c r="AC72" s="70">
        <v>0.21410723971733361</v>
      </c>
      <c r="AD72" s="70">
        <v>0.216888</v>
      </c>
      <c r="AE72" s="50"/>
      <c r="AF72" s="70">
        <v>0.21768704053258475</v>
      </c>
      <c r="AG72" s="70">
        <v>0.21504460064247943</v>
      </c>
      <c r="AH72" s="70">
        <v>0.2182765155892146</v>
      </c>
      <c r="AI72" s="70">
        <v>0.2225146171939387</v>
      </c>
      <c r="AJ72" s="70">
        <v>0.21829999999999999</v>
      </c>
      <c r="AK72" s="107"/>
      <c r="AL72" s="70">
        <v>0.22143165526054023</v>
      </c>
      <c r="AM72" s="70">
        <v>0.22446894229692127</v>
      </c>
      <c r="AN72" s="70">
        <v>0.22665307536392232</v>
      </c>
      <c r="AO72" s="70">
        <v>0.22057849381328534</v>
      </c>
      <c r="AP72" s="70">
        <v>0.22320000000000001</v>
      </c>
      <c r="AR72" s="70">
        <v>0.20519201361235145</v>
      </c>
      <c r="AS72" s="70">
        <v>0.18869073122687133</v>
      </c>
      <c r="AT72" s="70">
        <v>0.17667688501508969</v>
      </c>
      <c r="AU72" s="70">
        <v>0.16789931570347189</v>
      </c>
      <c r="AV72" s="70">
        <v>0.18459999999999999</v>
      </c>
      <c r="AX72" s="70">
        <v>0.17399999999999999</v>
      </c>
      <c r="AY72" s="70">
        <v>0.1663</v>
      </c>
      <c r="AZ72" s="70">
        <v>0.16120000000000001</v>
      </c>
      <c r="BA72" s="70">
        <v>0.15770000000000001</v>
      </c>
      <c r="BB72" s="70">
        <v>0.1648</v>
      </c>
      <c r="BC72" s="399"/>
      <c r="BD72" s="70">
        <v>0.15490000000000001</v>
      </c>
      <c r="BE72" s="70">
        <v>0.15140000000000001</v>
      </c>
      <c r="BF72" s="70">
        <v>0.14749999999999999</v>
      </c>
      <c r="BG72" s="70">
        <v>0.15539813801063279</v>
      </c>
      <c r="BH72" s="70">
        <f>AVERAGE(BD72:BG72)</f>
        <v>0.15229953450265821</v>
      </c>
      <c r="BJ72" s="70">
        <v>0.15576396042111709</v>
      </c>
    </row>
    <row r="73" spans="1:62" x14ac:dyDescent="0.35">
      <c r="A73" s="51" t="s">
        <v>55</v>
      </c>
      <c r="B73" s="56">
        <v>0.56602300644243864</v>
      </c>
      <c r="C73" s="56">
        <v>0.56049062625042534</v>
      </c>
      <c r="D73" s="56">
        <v>0.52322005665171567</v>
      </c>
      <c r="E73" s="56">
        <v>0.5189326963890768</v>
      </c>
      <c r="F73" s="50">
        <v>0.41506312357583686</v>
      </c>
      <c r="G73" s="88"/>
      <c r="H73" s="44">
        <v>0.40007995942025176</v>
      </c>
      <c r="I73" s="44">
        <v>0.39885703203785172</v>
      </c>
      <c r="J73" s="44">
        <v>0.38363231121757624</v>
      </c>
      <c r="K73" s="44">
        <v>0.37604392568249495</v>
      </c>
      <c r="L73" s="50">
        <v>0.38937827449020579</v>
      </c>
      <c r="M73" s="88"/>
      <c r="N73" s="44">
        <v>0.36272124827221774</v>
      </c>
      <c r="O73" s="44">
        <v>0.35105848503103493</v>
      </c>
      <c r="P73" s="44">
        <v>0.33216973250772824</v>
      </c>
      <c r="Q73" s="44">
        <v>0.32724928408746229</v>
      </c>
      <c r="R73" s="50">
        <v>0.34286238062488777</v>
      </c>
      <c r="S73" s="93"/>
      <c r="T73" s="44">
        <v>0.32510289718761876</v>
      </c>
      <c r="U73" s="44">
        <v>0.32714836495329203</v>
      </c>
      <c r="V73" s="44">
        <v>0.31579235779601533</v>
      </c>
      <c r="W73" s="44">
        <v>0.32030041754835409</v>
      </c>
      <c r="X73" s="50">
        <v>0.32201795738259897</v>
      </c>
      <c r="Z73" s="50">
        <v>0.30748284660133995</v>
      </c>
      <c r="AA73" s="50">
        <v>0.31451543746282734</v>
      </c>
      <c r="AB73" s="50">
        <v>0.31031671128690735</v>
      </c>
      <c r="AC73" s="50">
        <v>0.31013147719238809</v>
      </c>
      <c r="AD73" s="50">
        <v>0.31059999999999999</v>
      </c>
      <c r="AE73" s="50"/>
      <c r="AF73" s="50">
        <v>0.31060385989975575</v>
      </c>
      <c r="AG73" s="50">
        <v>0.30386538417977871</v>
      </c>
      <c r="AH73" s="50">
        <v>0.30589332699514937</v>
      </c>
      <c r="AI73" s="50">
        <v>0.31008966196697446</v>
      </c>
      <c r="AJ73" s="50">
        <v>0.30759999999999998</v>
      </c>
      <c r="AL73" s="50">
        <v>0.31173709424420565</v>
      </c>
      <c r="AM73" s="50">
        <v>0.31358476131920271</v>
      </c>
      <c r="AN73" s="50">
        <v>0.31421834238322072</v>
      </c>
      <c r="AO73" s="50">
        <v>0.31249446623957616</v>
      </c>
      <c r="AP73" s="50">
        <v>0.313</v>
      </c>
      <c r="AR73" s="50">
        <v>0.29935849989270857</v>
      </c>
      <c r="AS73" s="50">
        <v>0.28027194637227187</v>
      </c>
      <c r="AT73" s="50">
        <v>0.27137547348921537</v>
      </c>
      <c r="AU73" s="348">
        <v>0.26463659566996833</v>
      </c>
      <c r="AV73" s="348">
        <v>0.27889999999999998</v>
      </c>
      <c r="AX73" s="348">
        <v>0.27339999999999998</v>
      </c>
      <c r="AY73" s="348">
        <v>0.27089999999999997</v>
      </c>
      <c r="AZ73" s="348">
        <v>0.2616</v>
      </c>
      <c r="BA73" s="348">
        <v>0.25879999999999997</v>
      </c>
      <c r="BB73" s="348">
        <v>0.2661</v>
      </c>
      <c r="BC73" s="399"/>
      <c r="BD73" s="348">
        <v>0.251</v>
      </c>
      <c r="BE73" s="348">
        <v>0.2487</v>
      </c>
      <c r="BF73" s="348">
        <v>0.24179999999999999</v>
      </c>
      <c r="BG73" s="348">
        <v>0.24504938666089701</v>
      </c>
      <c r="BH73" s="348">
        <f>AVERAGE(BD73:BG73)</f>
        <v>0.24663734666522427</v>
      </c>
      <c r="BJ73" s="348">
        <v>0.2520789721013339</v>
      </c>
    </row>
    <row r="74" spans="1:62" x14ac:dyDescent="0.35">
      <c r="A74" s="110" t="s">
        <v>56</v>
      </c>
      <c r="B74" s="44"/>
      <c r="C74" s="44"/>
      <c r="D74" s="44"/>
      <c r="E74" s="44"/>
      <c r="F74" s="70">
        <v>0.5419530785291421</v>
      </c>
      <c r="G74" s="88"/>
      <c r="H74" s="56">
        <v>0.52557193116036982</v>
      </c>
      <c r="I74" s="56">
        <v>0.5173634982365497</v>
      </c>
      <c r="J74" s="56">
        <v>0.50465949414026468</v>
      </c>
      <c r="K74" s="56">
        <v>0.49004501219442381</v>
      </c>
      <c r="L74" s="70">
        <v>0.50904879548907112</v>
      </c>
      <c r="M74" s="88"/>
      <c r="N74" s="56">
        <v>0.4845783403518889</v>
      </c>
      <c r="O74" s="56">
        <v>0.46154006102011425</v>
      </c>
      <c r="P74" s="56">
        <v>0.44982704180539124</v>
      </c>
      <c r="Q74" s="56">
        <v>0.4572135018284193</v>
      </c>
      <c r="R74" s="70">
        <v>0.4629579723602254</v>
      </c>
      <c r="S74" s="93"/>
      <c r="T74" s="56">
        <v>0.46162442298291528</v>
      </c>
      <c r="U74" s="56">
        <v>0.45645223890695746</v>
      </c>
      <c r="V74" s="56">
        <v>0.44044168335088235</v>
      </c>
      <c r="W74" s="56">
        <v>0.45064859632736892</v>
      </c>
      <c r="X74" s="70">
        <v>0.45218498153835501</v>
      </c>
      <c r="Z74" s="70">
        <v>0.43574261857097735</v>
      </c>
      <c r="AA74" s="70">
        <v>0.43614070958468337</v>
      </c>
      <c r="AB74" s="70">
        <v>0.42114167976871381</v>
      </c>
      <c r="AC74" s="70">
        <v>0.43583232917963294</v>
      </c>
      <c r="AD74" s="70">
        <v>0.432</v>
      </c>
      <c r="AE74" s="50"/>
      <c r="AF74" s="70">
        <v>0.43481937840638335</v>
      </c>
      <c r="AG74" s="70">
        <v>0.42749425175634087</v>
      </c>
      <c r="AH74" s="70">
        <v>0.42458993331464279</v>
      </c>
      <c r="AI74" s="70">
        <v>0.43236887174317595</v>
      </c>
      <c r="AJ74" s="70">
        <v>0.42980000000000002</v>
      </c>
      <c r="AL74" s="70">
        <v>0.43236887174317595</v>
      </c>
      <c r="AM74" s="70">
        <v>0.42742072521774704</v>
      </c>
      <c r="AN74" s="70">
        <v>0.42372986371448618</v>
      </c>
      <c r="AO74" s="70">
        <v>0.42659816117192539</v>
      </c>
      <c r="AP74" s="70">
        <v>0.42699999999999999</v>
      </c>
      <c r="AR74" s="70">
        <v>0.41255229191624831</v>
      </c>
      <c r="AS74" s="70">
        <v>0.3994982325615114</v>
      </c>
      <c r="AT74" s="70">
        <v>0.39840887326762647</v>
      </c>
      <c r="AU74" s="70">
        <v>0.39972179811531311</v>
      </c>
      <c r="AV74" s="70">
        <v>0.40250000000000002</v>
      </c>
      <c r="AX74" s="70">
        <v>0.39369999999999999</v>
      </c>
      <c r="AY74" s="70">
        <v>0.39479999999999998</v>
      </c>
      <c r="AZ74" s="70">
        <v>0.38579999999999998</v>
      </c>
      <c r="BA74" s="70">
        <v>0.38790000000000002</v>
      </c>
      <c r="BB74" s="70">
        <v>0.39056000000000002</v>
      </c>
      <c r="BC74" s="399"/>
      <c r="BD74" s="70">
        <v>0.38400000000000001</v>
      </c>
      <c r="BE74" s="70">
        <v>0.38619999999999999</v>
      </c>
      <c r="BF74" s="70">
        <v>0.38019999999999998</v>
      </c>
      <c r="BG74" s="70">
        <v>0.38168703594927639</v>
      </c>
      <c r="BH74" s="70">
        <f>AVERAGE(BD74:BG74)</f>
        <v>0.38302175898731905</v>
      </c>
      <c r="BJ74" s="70">
        <v>0.38966113818443798</v>
      </c>
    </row>
    <row r="75" spans="1:62" x14ac:dyDescent="0.35">
      <c r="A75" s="51"/>
      <c r="B75" s="56"/>
      <c r="C75" s="56"/>
      <c r="D75" s="56"/>
      <c r="E75" s="56"/>
      <c r="F75" s="50"/>
      <c r="G75" s="88"/>
      <c r="H75" s="44"/>
      <c r="I75" s="44"/>
      <c r="J75" s="44"/>
      <c r="K75" s="44"/>
      <c r="L75" s="50"/>
      <c r="M75" s="88"/>
      <c r="N75" s="44"/>
      <c r="O75" s="44"/>
      <c r="P75" s="44"/>
      <c r="Q75" s="44"/>
      <c r="R75" s="50"/>
      <c r="S75" s="93"/>
      <c r="T75" s="44"/>
      <c r="U75" s="44"/>
      <c r="V75" s="44"/>
      <c r="W75" s="44"/>
      <c r="X75" s="50"/>
      <c r="Z75" s="50"/>
      <c r="AA75" s="50"/>
      <c r="AB75" s="50"/>
      <c r="AC75" s="50"/>
      <c r="AD75" s="50"/>
      <c r="AE75" s="50"/>
      <c r="AF75" s="50"/>
      <c r="AG75" s="50"/>
      <c r="AH75" s="50"/>
      <c r="AI75" s="50"/>
      <c r="AJ75" s="50"/>
      <c r="AL75" s="50"/>
      <c r="AM75" s="50"/>
      <c r="AN75" s="50"/>
      <c r="AO75" s="50"/>
      <c r="AP75" s="50"/>
      <c r="AR75" s="50"/>
      <c r="AS75" s="50"/>
      <c r="AT75" s="50"/>
      <c r="BC75" s="399"/>
    </row>
    <row r="76" spans="1:62" hidden="1" x14ac:dyDescent="0.35">
      <c r="A76" s="146" t="s">
        <v>202</v>
      </c>
      <c r="B76" s="44"/>
      <c r="C76" s="44"/>
      <c r="D76" s="44"/>
      <c r="E76" s="44"/>
      <c r="F76" s="70"/>
      <c r="G76" s="88"/>
      <c r="H76" s="56"/>
      <c r="I76" s="56"/>
      <c r="J76" s="56"/>
      <c r="K76" s="56"/>
      <c r="L76" s="70"/>
      <c r="M76" s="88"/>
      <c r="N76" s="56"/>
      <c r="O76" s="56"/>
      <c r="P76" s="56"/>
      <c r="Q76" s="56"/>
      <c r="R76" s="70"/>
      <c r="S76" s="38"/>
      <c r="T76" s="56"/>
      <c r="U76" s="56"/>
      <c r="V76" s="56"/>
      <c r="W76" s="56"/>
      <c r="X76" s="70"/>
      <c r="Z76" s="70"/>
      <c r="AA76" s="70"/>
      <c r="AB76" s="70"/>
      <c r="AC76" s="70"/>
      <c r="AD76" s="70"/>
      <c r="AE76" s="50"/>
      <c r="AF76" s="70"/>
      <c r="AG76" s="70"/>
      <c r="AH76" s="70"/>
      <c r="AI76" s="70"/>
      <c r="AJ76" s="70"/>
      <c r="AL76"/>
      <c r="AM76"/>
      <c r="AN76"/>
      <c r="AO76"/>
      <c r="AR76"/>
      <c r="AS76"/>
      <c r="AT76"/>
      <c r="BC76" s="399"/>
    </row>
    <row r="77" spans="1:62" hidden="1" x14ac:dyDescent="0.35">
      <c r="A77" s="51" t="s">
        <v>198</v>
      </c>
      <c r="B77" s="56"/>
      <c r="C77" s="56"/>
      <c r="D77" s="56"/>
      <c r="E77" s="56"/>
      <c r="F77" s="50"/>
      <c r="H77" s="44"/>
      <c r="I77" s="44"/>
      <c r="J77" s="44"/>
      <c r="K77" s="44"/>
      <c r="L77" s="50"/>
      <c r="N77" s="44"/>
      <c r="O77" s="44"/>
      <c r="P77" s="44"/>
      <c r="Q77" s="44"/>
      <c r="R77" s="50"/>
      <c r="S77" s="93"/>
      <c r="T77" s="84">
        <v>129.1</v>
      </c>
      <c r="U77" s="84">
        <v>300.2</v>
      </c>
      <c r="V77" s="84">
        <v>245.4</v>
      </c>
      <c r="W77" s="84">
        <v>171.4</v>
      </c>
      <c r="X77" s="195">
        <v>846.1</v>
      </c>
      <c r="Z77" s="72">
        <v>100</v>
      </c>
      <c r="AA77" s="72">
        <v>1079</v>
      </c>
      <c r="AB77" s="72">
        <v>150</v>
      </c>
      <c r="AC77" s="72">
        <v>174</v>
      </c>
      <c r="AD77" s="72">
        <v>1503</v>
      </c>
      <c r="AE77" s="72"/>
      <c r="AF77" s="72">
        <v>105</v>
      </c>
      <c r="AG77" s="72">
        <v>207.5</v>
      </c>
      <c r="AH77" s="72">
        <v>104</v>
      </c>
      <c r="AI77" s="72">
        <v>518</v>
      </c>
      <c r="AJ77" s="72">
        <v>934.5</v>
      </c>
      <c r="AL77" s="309" t="s">
        <v>293</v>
      </c>
      <c r="AM77" s="309" t="s">
        <v>293</v>
      </c>
      <c r="AN77" s="309" t="s">
        <v>293</v>
      </c>
      <c r="AO77" s="309" t="s">
        <v>293</v>
      </c>
      <c r="AP77" s="309" t="s">
        <v>293</v>
      </c>
      <c r="AR77" s="309" t="s">
        <v>293</v>
      </c>
      <c r="AS77" s="309" t="s">
        <v>293</v>
      </c>
      <c r="AT77" s="309" t="s">
        <v>293</v>
      </c>
      <c r="AU77" s="309" t="s">
        <v>293</v>
      </c>
      <c r="AV77" s="309" t="s">
        <v>293</v>
      </c>
      <c r="AX77" s="309" t="s">
        <v>293</v>
      </c>
      <c r="AY77" s="309" t="s">
        <v>293</v>
      </c>
      <c r="AZ77" s="309" t="s">
        <v>293</v>
      </c>
      <c r="BA77" s="309" t="s">
        <v>293</v>
      </c>
      <c r="BB77" s="309" t="s">
        <v>293</v>
      </c>
      <c r="BC77" s="399"/>
      <c r="BD77" s="309" t="s">
        <v>293</v>
      </c>
      <c r="BE77" s="309" t="s">
        <v>293</v>
      </c>
      <c r="BF77" s="309" t="s">
        <v>293</v>
      </c>
      <c r="BG77" s="309" t="s">
        <v>293</v>
      </c>
      <c r="BH77" s="309" t="s">
        <v>293</v>
      </c>
      <c r="BJ77" s="309" t="s">
        <v>293</v>
      </c>
    </row>
    <row r="78" spans="1:62" hidden="1" x14ac:dyDescent="0.35">
      <c r="A78" s="110" t="s">
        <v>199</v>
      </c>
      <c r="B78" s="46"/>
      <c r="C78" s="46"/>
      <c r="D78" s="46"/>
      <c r="E78" s="46"/>
      <c r="F78" s="70"/>
      <c r="H78" s="56"/>
      <c r="I78" s="56"/>
      <c r="J78" s="56"/>
      <c r="K78" s="56"/>
      <c r="L78" s="70"/>
      <c r="N78" s="56"/>
      <c r="O78" s="56"/>
      <c r="P78" s="56"/>
      <c r="Q78" s="56"/>
      <c r="R78" s="70"/>
      <c r="S78" s="93"/>
      <c r="T78" s="83">
        <v>135.6</v>
      </c>
      <c r="U78" s="83">
        <v>254.1</v>
      </c>
      <c r="V78" s="83">
        <v>194.6</v>
      </c>
      <c r="W78" s="83">
        <v>236.5</v>
      </c>
      <c r="X78" s="163">
        <v>820.8</v>
      </c>
      <c r="Z78" s="71">
        <v>375</v>
      </c>
      <c r="AA78" s="71">
        <v>414</v>
      </c>
      <c r="AB78" s="71">
        <v>1081</v>
      </c>
      <c r="AC78" s="71">
        <v>339</v>
      </c>
      <c r="AD78" s="71">
        <v>2209</v>
      </c>
      <c r="AE78" s="72"/>
      <c r="AF78" s="71">
        <v>185</v>
      </c>
      <c r="AG78" s="71">
        <v>213.7</v>
      </c>
      <c r="AH78" s="71">
        <v>352</v>
      </c>
      <c r="AI78" s="71">
        <v>525</v>
      </c>
      <c r="AJ78" s="71">
        <v>1275</v>
      </c>
      <c r="AL78" s="309" t="s">
        <v>293</v>
      </c>
      <c r="AM78" s="309" t="s">
        <v>293</v>
      </c>
      <c r="AN78" s="309" t="s">
        <v>293</v>
      </c>
      <c r="AO78" s="309" t="s">
        <v>293</v>
      </c>
      <c r="AP78" s="309" t="s">
        <v>293</v>
      </c>
      <c r="AR78" s="309" t="s">
        <v>293</v>
      </c>
      <c r="AS78" s="309" t="s">
        <v>293</v>
      </c>
      <c r="AT78" s="309" t="s">
        <v>293</v>
      </c>
      <c r="AU78" s="309" t="s">
        <v>293</v>
      </c>
      <c r="AV78" s="309" t="s">
        <v>293</v>
      </c>
      <c r="AX78" s="309" t="s">
        <v>293</v>
      </c>
      <c r="AY78" s="309" t="s">
        <v>293</v>
      </c>
      <c r="AZ78" s="309" t="s">
        <v>293</v>
      </c>
      <c r="BA78" s="309" t="s">
        <v>293</v>
      </c>
      <c r="BB78" s="309" t="s">
        <v>293</v>
      </c>
      <c r="BC78" s="399"/>
      <c r="BD78" s="309" t="s">
        <v>293</v>
      </c>
      <c r="BE78" s="309" t="s">
        <v>293</v>
      </c>
      <c r="BF78" s="309" t="s">
        <v>293</v>
      </c>
      <c r="BG78" s="309" t="s">
        <v>293</v>
      </c>
      <c r="BH78" s="309" t="s">
        <v>293</v>
      </c>
      <c r="BJ78" s="309" t="s">
        <v>293</v>
      </c>
    </row>
    <row r="79" spans="1:62" hidden="1" x14ac:dyDescent="0.35">
      <c r="A79" s="145" t="s">
        <v>7</v>
      </c>
      <c r="B79" s="56"/>
      <c r="C79" s="56"/>
      <c r="D79" s="56"/>
      <c r="E79" s="56"/>
      <c r="F79" s="73"/>
      <c r="G79" s="88"/>
      <c r="H79" s="46"/>
      <c r="I79" s="46"/>
      <c r="J79" s="46"/>
      <c r="K79" s="46"/>
      <c r="L79" s="73"/>
      <c r="M79" s="88"/>
      <c r="N79" s="46"/>
      <c r="O79" s="46"/>
      <c r="P79" s="46"/>
      <c r="Q79" s="46"/>
      <c r="R79" s="73"/>
      <c r="S79" s="38"/>
      <c r="T79" s="85">
        <v>264.7</v>
      </c>
      <c r="U79" s="85">
        <v>554.29999999999995</v>
      </c>
      <c r="V79" s="85">
        <v>440</v>
      </c>
      <c r="W79" s="85">
        <v>407.9</v>
      </c>
      <c r="X79" s="196">
        <v>1666.8999999999999</v>
      </c>
      <c r="Y79" s="197"/>
      <c r="Z79" s="198">
        <v>475</v>
      </c>
      <c r="AA79" s="198">
        <v>1493</v>
      </c>
      <c r="AB79" s="198">
        <v>1231</v>
      </c>
      <c r="AC79" s="198">
        <v>513</v>
      </c>
      <c r="AD79" s="198">
        <v>3712</v>
      </c>
      <c r="AE79" s="198"/>
      <c r="AF79" s="198">
        <v>290</v>
      </c>
      <c r="AG79" s="198">
        <v>421.2</v>
      </c>
      <c r="AH79" s="198">
        <v>455.49</v>
      </c>
      <c r="AI79" s="198">
        <v>1043</v>
      </c>
      <c r="AJ79" s="198">
        <v>2209.69</v>
      </c>
      <c r="AL79" s="309" t="s">
        <v>293</v>
      </c>
      <c r="AM79" s="309" t="s">
        <v>293</v>
      </c>
      <c r="AN79" s="309" t="s">
        <v>293</v>
      </c>
      <c r="AO79" s="309" t="s">
        <v>293</v>
      </c>
      <c r="AP79" s="309" t="s">
        <v>293</v>
      </c>
      <c r="AR79" s="309" t="s">
        <v>293</v>
      </c>
      <c r="AS79" s="309" t="s">
        <v>293</v>
      </c>
      <c r="AT79" s="309" t="s">
        <v>293</v>
      </c>
      <c r="AU79" s="309" t="s">
        <v>293</v>
      </c>
      <c r="AV79" s="309" t="s">
        <v>293</v>
      </c>
      <c r="AX79" s="309" t="s">
        <v>293</v>
      </c>
      <c r="AY79" s="309" t="s">
        <v>293</v>
      </c>
      <c r="AZ79" s="309" t="s">
        <v>293</v>
      </c>
      <c r="BA79" s="309" t="s">
        <v>293</v>
      </c>
      <c r="BB79" s="309" t="s">
        <v>293</v>
      </c>
      <c r="BC79" s="399"/>
      <c r="BD79" s="309" t="s">
        <v>293</v>
      </c>
      <c r="BE79" s="309" t="s">
        <v>293</v>
      </c>
      <c r="BF79" s="309" t="s">
        <v>293</v>
      </c>
      <c r="BG79" s="309" t="s">
        <v>293</v>
      </c>
      <c r="BH79" s="309" t="s">
        <v>293</v>
      </c>
      <c r="BJ79" s="309" t="s">
        <v>293</v>
      </c>
    </row>
    <row r="80" spans="1:62" ht="10.5" hidden="1" customHeight="1" x14ac:dyDescent="0.35">
      <c r="A80" s="325" t="s">
        <v>294</v>
      </c>
      <c r="B80" s="46"/>
      <c r="C80" s="46"/>
      <c r="D80" s="46"/>
      <c r="E80" s="46"/>
      <c r="F80" s="70"/>
      <c r="H80" s="56"/>
      <c r="I80" s="56"/>
      <c r="J80" s="56"/>
      <c r="K80" s="56"/>
      <c r="L80" s="70"/>
      <c r="N80" s="56"/>
      <c r="O80" s="56"/>
      <c r="P80" s="56"/>
      <c r="Q80" s="56"/>
      <c r="R80" s="70"/>
      <c r="S80" s="93"/>
      <c r="T80" s="83"/>
      <c r="U80" s="83"/>
      <c r="V80" s="83"/>
      <c r="W80" s="83"/>
      <c r="X80" s="163"/>
      <c r="Z80" s="71"/>
      <c r="AA80" s="71"/>
      <c r="AB80" s="71"/>
      <c r="AC80" s="71"/>
      <c r="AD80" s="71"/>
      <c r="AE80" s="72"/>
      <c r="AF80" s="71"/>
      <c r="AG80" s="71"/>
      <c r="AH80" s="71"/>
      <c r="AI80" s="71"/>
      <c r="AJ80" s="71"/>
      <c r="AL80" s="309"/>
      <c r="AM80" s="309"/>
      <c r="AN80" s="309"/>
      <c r="AO80" s="309"/>
      <c r="AP80" s="309"/>
      <c r="AR80" s="309"/>
      <c r="AS80" s="309"/>
      <c r="AT80" s="309"/>
      <c r="BC80" s="399"/>
    </row>
    <row r="81" spans="1:62" hidden="1" x14ac:dyDescent="0.35">
      <c r="A81" s="145"/>
      <c r="B81" s="56"/>
      <c r="C81" s="56"/>
      <c r="D81" s="56"/>
      <c r="E81" s="56"/>
      <c r="F81" s="73"/>
      <c r="G81" s="88"/>
      <c r="H81" s="46"/>
      <c r="I81" s="46"/>
      <c r="J81" s="46"/>
      <c r="K81" s="46"/>
      <c r="L81" s="73"/>
      <c r="M81" s="88"/>
      <c r="N81" s="46"/>
      <c r="O81" s="46"/>
      <c r="P81" s="46"/>
      <c r="Q81" s="46"/>
      <c r="R81" s="73"/>
      <c r="S81" s="38"/>
      <c r="T81" s="85"/>
      <c r="U81" s="85"/>
      <c r="V81" s="85"/>
      <c r="W81" s="85"/>
      <c r="X81" s="196"/>
      <c r="Y81" s="197"/>
      <c r="Z81" s="198"/>
      <c r="AA81" s="198"/>
      <c r="AB81" s="198"/>
      <c r="AC81" s="198"/>
      <c r="AD81" s="198"/>
      <c r="AE81" s="198"/>
      <c r="AF81" s="198"/>
      <c r="AG81" s="198"/>
      <c r="AH81" s="198"/>
      <c r="AI81" s="198"/>
      <c r="AJ81" s="198"/>
      <c r="AL81" s="198"/>
      <c r="AM81" s="198"/>
      <c r="AN81" s="198"/>
      <c r="AO81" s="198"/>
      <c r="AP81" s="198"/>
      <c r="AR81" s="198"/>
      <c r="AS81" s="198"/>
      <c r="AT81" s="198"/>
      <c r="BC81" s="399"/>
    </row>
    <row r="82" spans="1:62" x14ac:dyDescent="0.35">
      <c r="A82" s="146" t="s">
        <v>292</v>
      </c>
      <c r="B82" s="44"/>
      <c r="C82" s="44"/>
      <c r="D82" s="44"/>
      <c r="E82" s="44"/>
      <c r="F82" s="70"/>
      <c r="G82" s="88"/>
      <c r="H82" s="56"/>
      <c r="I82" s="56"/>
      <c r="J82" s="56"/>
      <c r="K82" s="56"/>
      <c r="L82" s="70"/>
      <c r="M82" s="88"/>
      <c r="N82" s="56"/>
      <c r="O82" s="56"/>
      <c r="P82" s="56"/>
      <c r="Q82" s="56"/>
      <c r="R82" s="70"/>
      <c r="S82" s="38"/>
      <c r="T82" s="56"/>
      <c r="U82" s="56"/>
      <c r="V82" s="56"/>
      <c r="W82" s="56"/>
      <c r="X82" s="70"/>
      <c r="Z82" s="70"/>
      <c r="AA82" s="70"/>
      <c r="AB82" s="70"/>
      <c r="AC82" s="70"/>
      <c r="AD82" s="70"/>
      <c r="AE82" s="50"/>
      <c r="AF82" s="70"/>
      <c r="AG82" s="70"/>
      <c r="AH82" s="70"/>
      <c r="AI82" s="70"/>
      <c r="AJ82" s="70"/>
      <c r="AL82" s="70"/>
      <c r="AM82" s="70"/>
      <c r="AN82" s="70"/>
      <c r="AO82" s="70"/>
      <c r="AP82" s="70"/>
      <c r="AR82" s="70"/>
      <c r="AS82" s="70"/>
      <c r="AT82" s="70"/>
      <c r="AU82" s="346"/>
      <c r="AV82" s="346"/>
      <c r="AX82" s="346"/>
      <c r="AY82" s="346"/>
      <c r="AZ82" s="346"/>
      <c r="BA82" s="346"/>
      <c r="BB82" s="346"/>
      <c r="BC82" s="399"/>
      <c r="BD82" s="346"/>
      <c r="BE82" s="346"/>
      <c r="BF82" s="346"/>
      <c r="BG82" s="346"/>
      <c r="BH82" s="346"/>
      <c r="BJ82" s="346"/>
    </row>
    <row r="83" spans="1:62" x14ac:dyDescent="0.35">
      <c r="A83" s="51" t="s">
        <v>289</v>
      </c>
      <c r="B83" s="56"/>
      <c r="C83" s="56"/>
      <c r="D83" s="56"/>
      <c r="E83" s="56"/>
      <c r="F83" s="50"/>
      <c r="H83" s="44"/>
      <c r="I83" s="44"/>
      <c r="J83" s="44"/>
      <c r="K83" s="44"/>
      <c r="L83" s="50"/>
      <c r="N83" s="44"/>
      <c r="O83" s="44"/>
      <c r="P83" s="44"/>
      <c r="Q83" s="44"/>
      <c r="R83" s="50"/>
      <c r="S83" s="93"/>
      <c r="T83" s="84">
        <v>129.1</v>
      </c>
      <c r="U83" s="84">
        <v>300.2</v>
      </c>
      <c r="V83" s="84">
        <v>245.4</v>
      </c>
      <c r="W83" s="84">
        <v>171.4</v>
      </c>
      <c r="X83" s="195"/>
      <c r="Z83" s="72"/>
      <c r="AA83" s="72"/>
      <c r="AB83" s="72"/>
      <c r="AC83" s="72"/>
      <c r="AD83" s="72"/>
      <c r="AE83" s="72"/>
      <c r="AF83" s="308">
        <v>105.7</v>
      </c>
      <c r="AG83" s="306">
        <v>207.5</v>
      </c>
      <c r="AH83" s="307">
        <v>110.2</v>
      </c>
      <c r="AI83" s="306">
        <v>517.6</v>
      </c>
      <c r="AJ83" s="72">
        <v>934.5</v>
      </c>
      <c r="AL83" s="72">
        <v>352</v>
      </c>
      <c r="AM83" s="72">
        <v>255</v>
      </c>
      <c r="AN83" s="72">
        <v>226</v>
      </c>
      <c r="AO83" s="72">
        <v>645</v>
      </c>
      <c r="AP83" s="72">
        <v>1478</v>
      </c>
      <c r="AR83" s="309" t="s">
        <v>293</v>
      </c>
      <c r="AS83" s="309" t="s">
        <v>293</v>
      </c>
      <c r="AT83" s="309" t="s">
        <v>293</v>
      </c>
      <c r="AU83" s="309" t="s">
        <v>293</v>
      </c>
      <c r="AV83" s="309" t="s">
        <v>293</v>
      </c>
      <c r="AX83" s="309" t="s">
        <v>293</v>
      </c>
      <c r="AY83" s="309" t="s">
        <v>293</v>
      </c>
      <c r="AZ83" s="309" t="s">
        <v>293</v>
      </c>
      <c r="BA83" s="309" t="s">
        <v>293</v>
      </c>
      <c r="BB83" s="309" t="s">
        <v>293</v>
      </c>
      <c r="BC83" s="399"/>
      <c r="BD83" s="309" t="s">
        <v>293</v>
      </c>
      <c r="BE83" s="309" t="s">
        <v>293</v>
      </c>
      <c r="BF83" s="309" t="s">
        <v>293</v>
      </c>
      <c r="BG83" s="309" t="s">
        <v>293</v>
      </c>
      <c r="BH83" s="309" t="s">
        <v>293</v>
      </c>
      <c r="BJ83" s="309" t="s">
        <v>293</v>
      </c>
    </row>
    <row r="84" spans="1:62" x14ac:dyDescent="0.35">
      <c r="A84" s="110" t="s">
        <v>199</v>
      </c>
      <c r="B84" s="46"/>
      <c r="C84" s="46"/>
      <c r="D84" s="46"/>
      <c r="E84" s="46"/>
      <c r="F84" s="70"/>
      <c r="H84" s="56"/>
      <c r="I84" s="56"/>
      <c r="J84" s="56"/>
      <c r="K84" s="56"/>
      <c r="L84" s="70"/>
      <c r="N84" s="56"/>
      <c r="O84" s="56"/>
      <c r="P84" s="56"/>
      <c r="Q84" s="56"/>
      <c r="R84" s="70"/>
      <c r="S84" s="93"/>
      <c r="T84" s="83">
        <v>135.6</v>
      </c>
      <c r="U84" s="83">
        <v>254.1</v>
      </c>
      <c r="V84" s="83">
        <v>194.6</v>
      </c>
      <c r="W84" s="83">
        <v>236.5</v>
      </c>
      <c r="X84" s="163"/>
      <c r="Z84" s="71"/>
      <c r="AA84" s="71"/>
      <c r="AB84" s="71"/>
      <c r="AC84" s="71"/>
      <c r="AD84" s="71"/>
      <c r="AE84" s="72"/>
      <c r="AF84" s="71">
        <v>184.7</v>
      </c>
      <c r="AG84" s="71">
        <v>213.7</v>
      </c>
      <c r="AH84" s="71">
        <v>345.3</v>
      </c>
      <c r="AI84" s="71">
        <v>525.1</v>
      </c>
      <c r="AJ84" s="71">
        <v>1275</v>
      </c>
      <c r="AL84" s="71">
        <v>463</v>
      </c>
      <c r="AM84" s="71">
        <v>495</v>
      </c>
      <c r="AN84" s="71">
        <v>478</v>
      </c>
      <c r="AO84" s="71">
        <v>366</v>
      </c>
      <c r="AP84" s="71">
        <v>1802</v>
      </c>
      <c r="AR84" s="309" t="s">
        <v>293</v>
      </c>
      <c r="AS84" s="309" t="s">
        <v>293</v>
      </c>
      <c r="AT84" s="309" t="s">
        <v>293</v>
      </c>
      <c r="AU84" s="309" t="s">
        <v>293</v>
      </c>
      <c r="AV84" s="309" t="s">
        <v>293</v>
      </c>
      <c r="AX84" s="309" t="s">
        <v>293</v>
      </c>
      <c r="AY84" s="309" t="s">
        <v>293</v>
      </c>
      <c r="AZ84" s="309" t="s">
        <v>293</v>
      </c>
      <c r="BA84" s="309" t="s">
        <v>293</v>
      </c>
      <c r="BB84" s="309" t="s">
        <v>293</v>
      </c>
      <c r="BC84" s="399"/>
      <c r="BD84" s="309" t="s">
        <v>293</v>
      </c>
      <c r="BE84" s="309" t="s">
        <v>293</v>
      </c>
      <c r="BF84" s="309" t="s">
        <v>293</v>
      </c>
      <c r="BG84" s="309" t="s">
        <v>293</v>
      </c>
      <c r="BH84" s="309" t="s">
        <v>293</v>
      </c>
      <c r="BJ84" s="309" t="s">
        <v>293</v>
      </c>
    </row>
    <row r="85" spans="1:62" x14ac:dyDescent="0.35">
      <c r="A85" s="145" t="s">
        <v>7</v>
      </c>
      <c r="B85" s="56"/>
      <c r="C85" s="56"/>
      <c r="D85" s="56"/>
      <c r="E85" s="56"/>
      <c r="F85" s="73"/>
      <c r="G85" s="88"/>
      <c r="H85" s="46"/>
      <c r="I85" s="46"/>
      <c r="J85" s="46"/>
      <c r="K85" s="46"/>
      <c r="L85" s="73"/>
      <c r="M85" s="88"/>
      <c r="N85" s="46"/>
      <c r="O85" s="46"/>
      <c r="P85" s="46"/>
      <c r="Q85" s="46"/>
      <c r="R85" s="73"/>
      <c r="S85" s="38"/>
      <c r="T85" s="85">
        <v>264.7</v>
      </c>
      <c r="U85" s="85">
        <v>554.29999999999995</v>
      </c>
      <c r="V85" s="85">
        <v>440</v>
      </c>
      <c r="W85" s="85">
        <v>407.9</v>
      </c>
      <c r="X85" s="196"/>
      <c r="Y85" s="197"/>
      <c r="Z85" s="198"/>
      <c r="AA85" s="198"/>
      <c r="AB85" s="198"/>
      <c r="AC85" s="198"/>
      <c r="AD85" s="198"/>
      <c r="AE85" s="198"/>
      <c r="AF85" s="198">
        <v>290</v>
      </c>
      <c r="AG85" s="198">
        <v>421.2</v>
      </c>
      <c r="AH85" s="198">
        <v>455.49</v>
      </c>
      <c r="AI85" s="198">
        <v>1043</v>
      </c>
      <c r="AJ85" s="198">
        <v>2209.69</v>
      </c>
      <c r="AL85" s="198">
        <v>815</v>
      </c>
      <c r="AM85" s="198">
        <v>750</v>
      </c>
      <c r="AN85" s="198">
        <v>704</v>
      </c>
      <c r="AO85" s="198">
        <v>1011</v>
      </c>
      <c r="AP85" s="198">
        <v>3280</v>
      </c>
      <c r="AR85" s="198">
        <v>802</v>
      </c>
      <c r="AS85" s="198">
        <v>716</v>
      </c>
      <c r="AT85" s="343">
        <v>795</v>
      </c>
      <c r="AU85" s="33">
        <v>592</v>
      </c>
      <c r="AV85" s="338">
        <f>SUM(AR85:AU85)</f>
        <v>2905</v>
      </c>
      <c r="AX85" s="361">
        <v>359.185</v>
      </c>
      <c r="AY85" s="361">
        <v>640</v>
      </c>
      <c r="AZ85" s="361">
        <v>381</v>
      </c>
      <c r="BA85" s="361">
        <v>500</v>
      </c>
      <c r="BB85" s="361">
        <v>1880.1849999999999</v>
      </c>
      <c r="BC85" s="399"/>
      <c r="BD85" s="361">
        <v>534</v>
      </c>
      <c r="BE85" s="361">
        <v>603</v>
      </c>
      <c r="BF85" s="361">
        <v>745</v>
      </c>
      <c r="BG85" s="361">
        <v>798</v>
      </c>
      <c r="BH85" s="361">
        <f>SUM(BD85:BG85)</f>
        <v>2680</v>
      </c>
      <c r="BJ85" s="361">
        <v>809</v>
      </c>
    </row>
    <row r="86" spans="1:62" x14ac:dyDescent="0.35">
      <c r="A86" s="325"/>
      <c r="B86" s="46"/>
      <c r="C86" s="46"/>
      <c r="D86" s="46"/>
      <c r="E86" s="46"/>
      <c r="F86" s="70"/>
      <c r="H86" s="56"/>
      <c r="I86" s="56"/>
      <c r="J86" s="56"/>
      <c r="K86" s="56"/>
      <c r="L86" s="70"/>
      <c r="N86" s="56"/>
      <c r="O86" s="56"/>
      <c r="P86" s="56"/>
      <c r="Q86" s="56"/>
      <c r="R86" s="70"/>
      <c r="S86" s="93"/>
      <c r="T86" s="83"/>
      <c r="U86" s="83"/>
      <c r="V86" s="83"/>
      <c r="W86" s="83"/>
      <c r="X86" s="163"/>
      <c r="Z86" s="71"/>
      <c r="AA86" s="71"/>
      <c r="AB86" s="71"/>
      <c r="AC86" s="71"/>
      <c r="AD86" s="71"/>
      <c r="AE86" s="72"/>
      <c r="AF86" s="71"/>
      <c r="AG86" s="71"/>
      <c r="AH86" s="71"/>
      <c r="AI86" s="71"/>
      <c r="AJ86" s="71"/>
      <c r="AL86" s="71"/>
      <c r="AM86" s="71"/>
      <c r="AN86" s="71"/>
      <c r="AO86" s="71"/>
      <c r="AP86" s="71"/>
      <c r="AR86" s="71"/>
      <c r="AS86" s="71"/>
      <c r="AT86" s="71"/>
      <c r="AU86" s="346"/>
      <c r="AV86" s="346"/>
      <c r="AX86" s="346"/>
      <c r="AY86" s="346"/>
      <c r="AZ86" s="346"/>
      <c r="BA86" s="346"/>
      <c r="BB86" s="346"/>
      <c r="BC86" s="399"/>
      <c r="BD86" s="346"/>
      <c r="BE86" s="346"/>
      <c r="BF86" s="346"/>
      <c r="BG86" s="346"/>
      <c r="BH86" s="346"/>
      <c r="BJ86" s="346"/>
    </row>
    <row r="87" spans="1:62" x14ac:dyDescent="0.35">
      <c r="A87" s="310"/>
      <c r="B87" s="44"/>
      <c r="C87" s="44"/>
      <c r="D87" s="44"/>
      <c r="E87" s="44"/>
      <c r="F87" s="73"/>
      <c r="G87" s="88"/>
      <c r="H87" s="46"/>
      <c r="I87" s="46"/>
      <c r="J87" s="46"/>
      <c r="K87" s="46"/>
      <c r="L87" s="73"/>
      <c r="M87" s="88"/>
      <c r="N87" s="46"/>
      <c r="O87" s="46"/>
      <c r="P87" s="46"/>
      <c r="Q87" s="46"/>
      <c r="R87" s="73"/>
      <c r="S87" s="38"/>
      <c r="T87" s="85"/>
      <c r="U87" s="85"/>
      <c r="V87" s="85"/>
      <c r="W87" s="85"/>
      <c r="X87" s="196"/>
      <c r="Y87" s="197"/>
      <c r="Z87" s="198"/>
      <c r="AA87" s="198"/>
      <c r="AB87" s="198"/>
      <c r="AC87" s="198"/>
      <c r="AD87" s="198"/>
      <c r="AE87" s="198"/>
      <c r="AF87" s="198"/>
      <c r="AG87" s="198"/>
      <c r="AH87" s="198"/>
      <c r="AI87" s="198"/>
      <c r="AJ87" s="198"/>
      <c r="AL87" s="198"/>
      <c r="AM87" s="198"/>
      <c r="AN87" s="198"/>
      <c r="AO87" s="198"/>
      <c r="AP87" s="198"/>
      <c r="AR87" s="198"/>
      <c r="AS87" s="198"/>
      <c r="AT87" s="198"/>
      <c r="BC87" s="399"/>
    </row>
    <row r="88" spans="1:62" x14ac:dyDescent="0.35">
      <c r="A88" s="145" t="s">
        <v>201</v>
      </c>
      <c r="B88" s="83">
        <v>13.615119652605117</v>
      </c>
      <c r="C88" s="83">
        <v>102.65680909204012</v>
      </c>
      <c r="D88" s="83">
        <v>205.90323885424814</v>
      </c>
      <c r="E88" s="83">
        <v>7.1475207510661818</v>
      </c>
      <c r="F88" s="50"/>
      <c r="H88" s="44"/>
      <c r="I88" s="44"/>
      <c r="J88" s="44"/>
      <c r="K88" s="44"/>
      <c r="L88" s="50"/>
      <c r="N88" s="44"/>
      <c r="O88" s="44"/>
      <c r="P88" s="44"/>
      <c r="Q88" s="44"/>
      <c r="R88" s="50"/>
      <c r="S88" s="38"/>
      <c r="T88" s="44"/>
      <c r="U88" s="44"/>
      <c r="V88" s="44"/>
      <c r="W88" s="44"/>
      <c r="X88" s="50"/>
      <c r="Z88" s="50"/>
      <c r="AA88" s="50"/>
      <c r="AB88" s="50"/>
      <c r="AC88" s="50"/>
      <c r="AD88" s="50"/>
      <c r="AE88" s="50"/>
      <c r="AF88" s="50"/>
      <c r="AG88" s="50"/>
      <c r="AH88" s="50"/>
      <c r="AI88" s="50"/>
      <c r="AJ88" s="50"/>
      <c r="AL88" s="50"/>
      <c r="AM88" s="50"/>
      <c r="AN88" s="50"/>
      <c r="AO88" s="50"/>
      <c r="AP88" s="50"/>
      <c r="AR88" s="50"/>
      <c r="AS88" s="50"/>
      <c r="AT88" s="50"/>
      <c r="AV88" s="359"/>
      <c r="BC88" s="399"/>
    </row>
    <row r="89" spans="1:62" x14ac:dyDescent="0.35">
      <c r="A89" s="110" t="s">
        <v>217</v>
      </c>
      <c r="B89" s="46">
        <v>0.13922485695160328</v>
      </c>
      <c r="C89" s="46">
        <v>0.88317636766134056</v>
      </c>
      <c r="D89" s="46">
        <v>1.8111360408358894</v>
      </c>
      <c r="E89" s="46">
        <v>5.6148110547723819E-2</v>
      </c>
      <c r="F89" s="163">
        <v>329.32268834995966</v>
      </c>
      <c r="H89" s="83">
        <v>113.19960994388744</v>
      </c>
      <c r="I89" s="83">
        <v>58.670844353526206</v>
      </c>
      <c r="J89" s="83">
        <v>128.55877168270558</v>
      </c>
      <c r="K89" s="83">
        <v>96.378715945733418</v>
      </c>
      <c r="L89" s="163">
        <v>396.80794192585267</v>
      </c>
      <c r="N89" s="83">
        <v>78.514415354191371</v>
      </c>
      <c r="O89" s="83">
        <v>93.57057936803696</v>
      </c>
      <c r="P89" s="83">
        <v>124.93084502342832</v>
      </c>
      <c r="Q89" s="83">
        <v>131.05330220633181</v>
      </c>
      <c r="R89" s="163">
        <v>428.06914195198846</v>
      </c>
      <c r="S89" s="93"/>
      <c r="T89" s="83">
        <v>81.464503344688893</v>
      </c>
      <c r="U89" s="83">
        <v>119.69429062626918</v>
      </c>
      <c r="V89" s="83">
        <v>160.27692129479067</v>
      </c>
      <c r="W89" s="83">
        <v>173.07345441440029</v>
      </c>
      <c r="X89" s="163">
        <v>534.50916968014894</v>
      </c>
      <c r="Z89" s="71">
        <v>86.1</v>
      </c>
      <c r="AA89" s="71">
        <v>72.400000000000006</v>
      </c>
      <c r="AB89" s="71">
        <v>189.5</v>
      </c>
      <c r="AC89" s="71">
        <v>174.6</v>
      </c>
      <c r="AD89" s="71">
        <v>522.6</v>
      </c>
      <c r="AE89" s="296"/>
      <c r="AF89" s="71">
        <v>316.74698677294299</v>
      </c>
      <c r="AG89" s="71">
        <v>235.66905456730134</v>
      </c>
      <c r="AH89" s="71">
        <v>226.04675567375614</v>
      </c>
      <c r="AI89" s="71">
        <v>186.96449081638241</v>
      </c>
      <c r="AJ89" s="71">
        <v>965.42</v>
      </c>
      <c r="AK89" s="297"/>
      <c r="AL89" s="71">
        <v>172.35727013484936</v>
      </c>
      <c r="AM89" s="71">
        <v>187.8787618276358</v>
      </c>
      <c r="AN89" s="71">
        <v>123.32649146781048</v>
      </c>
      <c r="AO89" s="71">
        <v>111.16588376640755</v>
      </c>
      <c r="AP89" s="71">
        <v>594.72</v>
      </c>
      <c r="AR89" s="71">
        <v>71.632459186121054</v>
      </c>
      <c r="AS89" s="71">
        <v>252.6737731812288</v>
      </c>
      <c r="AT89" s="71">
        <v>31.397384492028326</v>
      </c>
      <c r="AU89" s="71">
        <v>141.65164657467548</v>
      </c>
      <c r="AV89" s="71">
        <v>497.35</v>
      </c>
      <c r="AX89" s="71">
        <v>106.26</v>
      </c>
      <c r="AY89" s="71">
        <v>212.73500000000001</v>
      </c>
      <c r="AZ89" s="71">
        <v>228.35599999999999</v>
      </c>
      <c r="BA89" s="365">
        <v>128.9</v>
      </c>
      <c r="BB89" s="365">
        <v>676.34</v>
      </c>
      <c r="BC89" s="399"/>
      <c r="BD89" s="365">
        <v>106.26</v>
      </c>
      <c r="BE89" s="365">
        <v>157.38999999999999</v>
      </c>
      <c r="BF89" s="365">
        <v>199.31</v>
      </c>
      <c r="BG89" s="365">
        <v>150.00003683188015</v>
      </c>
      <c r="BH89" s="401">
        <f>SUM(BD89:BG89)</f>
        <v>612.96003683188019</v>
      </c>
      <c r="BJ89" s="365">
        <v>86.229110804654781</v>
      </c>
    </row>
    <row r="90" spans="1:62" x14ac:dyDescent="0.35">
      <c r="A90" s="145" t="s">
        <v>200</v>
      </c>
      <c r="B90" s="56"/>
      <c r="C90" s="56"/>
      <c r="D90" s="56"/>
      <c r="E90" s="56"/>
      <c r="F90" s="73">
        <v>0.72376517309634303</v>
      </c>
      <c r="H90" s="46">
        <v>1.0168160422445338</v>
      </c>
      <c r="I90" s="46">
        <v>0.63151907893215509</v>
      </c>
      <c r="J90" s="46">
        <v>1.0194019601992268</v>
      </c>
      <c r="K90" s="46">
        <v>1.0815648580257717</v>
      </c>
      <c r="L90" s="73">
        <v>0.94601013119952237</v>
      </c>
      <c r="N90" s="46">
        <v>0.63421599901036085</v>
      </c>
      <c r="O90" s="46">
        <v>0.7239020927794303</v>
      </c>
      <c r="P90" s="46">
        <v>0.84964947650619538</v>
      </c>
      <c r="Q90" s="46">
        <v>0.69709203301240319</v>
      </c>
      <c r="R90" s="73">
        <v>0.72789200130271581</v>
      </c>
      <c r="S90" s="38"/>
      <c r="T90" s="46">
        <v>0.61785804203960859</v>
      </c>
      <c r="U90" s="46">
        <v>0.80120430500367779</v>
      </c>
      <c r="V90" s="46">
        <v>0.93671997085167391</v>
      </c>
      <c r="W90" s="46">
        <v>1.0665793753991362</v>
      </c>
      <c r="X90" s="73">
        <v>0.86966234028735478</v>
      </c>
      <c r="Y90" s="197"/>
      <c r="Z90" s="73">
        <v>0.621</v>
      </c>
      <c r="AA90" s="73">
        <v>0.45700000000000002</v>
      </c>
      <c r="AB90" s="73">
        <v>1.18</v>
      </c>
      <c r="AC90" s="73">
        <v>1.603</v>
      </c>
      <c r="AD90" s="73">
        <v>0.92200000000000004</v>
      </c>
      <c r="AE90" s="50"/>
      <c r="AF90" s="73">
        <v>2.4590000000000001</v>
      </c>
      <c r="AG90" s="73">
        <v>1.6404803400205643</v>
      </c>
      <c r="AH90" s="73">
        <v>1.2724224087101395</v>
      </c>
      <c r="AI90" s="73">
        <v>1.2662353191934561</v>
      </c>
      <c r="AJ90" s="73">
        <v>1.6149500000000001</v>
      </c>
      <c r="AK90" s="295"/>
      <c r="AL90" s="315">
        <v>0.94075350351163123</v>
      </c>
      <c r="AM90" s="315">
        <v>1.0380824679948142</v>
      </c>
      <c r="AN90" s="315">
        <v>0.67109449146429301</v>
      </c>
      <c r="AO90" s="315">
        <v>0.56011365553666992</v>
      </c>
      <c r="AP90" s="315">
        <v>0.79669999999999996</v>
      </c>
      <c r="AR90" s="315">
        <v>0.50152603447344957</v>
      </c>
      <c r="AS90" s="315">
        <v>1.591323389384288</v>
      </c>
      <c r="AT90" s="345">
        <v>0.19938428725803026</v>
      </c>
      <c r="AU90" s="350">
        <v>1.044</v>
      </c>
      <c r="AV90" s="350">
        <v>0.83640000000000003</v>
      </c>
      <c r="AX90" s="350">
        <v>1.2628999999999999</v>
      </c>
      <c r="AY90" s="350">
        <v>3.5754999999999999</v>
      </c>
      <c r="AZ90" s="350">
        <v>3.726</v>
      </c>
      <c r="BA90" s="350">
        <v>1.6256999999999999</v>
      </c>
      <c r="BB90" s="350">
        <v>2.3791000000000002</v>
      </c>
      <c r="BC90" s="399"/>
      <c r="BD90" s="350">
        <v>1.0410999999999999</v>
      </c>
      <c r="BE90" s="350">
        <v>1.0551999999999999</v>
      </c>
      <c r="BF90" s="350">
        <v>1.7248000000000001</v>
      </c>
      <c r="BG90" s="350">
        <v>1.1066796094514941</v>
      </c>
      <c r="BH90" s="350">
        <v>1.2202719528088095</v>
      </c>
      <c r="BJ90" s="350">
        <v>0.64889795680827167</v>
      </c>
    </row>
    <row r="91" spans="1:62" x14ac:dyDescent="0.35">
      <c r="A91" s="110"/>
      <c r="B91" s="47"/>
      <c r="C91" s="47"/>
      <c r="D91" s="47"/>
      <c r="E91" s="47"/>
      <c r="F91" s="70"/>
      <c r="H91" s="56"/>
      <c r="I91" s="56"/>
      <c r="J91" s="56"/>
      <c r="K91" s="56"/>
      <c r="L91" s="70"/>
      <c r="N91" s="56"/>
      <c r="O91" s="56"/>
      <c r="P91" s="56"/>
      <c r="Q91" s="56"/>
      <c r="R91" s="70"/>
      <c r="S91" s="93"/>
      <c r="T91" s="56"/>
      <c r="U91" s="56"/>
      <c r="V91" s="56"/>
      <c r="W91" s="56"/>
      <c r="X91" s="70"/>
      <c r="Z91" s="70"/>
      <c r="AA91" s="70"/>
      <c r="AB91" s="70"/>
      <c r="AC91" s="70"/>
      <c r="AD91" s="70"/>
      <c r="AE91" s="50"/>
      <c r="AF91" s="70"/>
      <c r="AG91" s="70"/>
      <c r="AH91" s="70"/>
      <c r="AI91" s="70"/>
      <c r="AJ91" s="70"/>
      <c r="AL91" s="70"/>
      <c r="AM91" s="70"/>
      <c r="AN91" s="70"/>
      <c r="AO91" s="70"/>
      <c r="AP91" s="70"/>
      <c r="AR91" s="70"/>
      <c r="AS91" s="70"/>
      <c r="AT91" s="70"/>
      <c r="AU91" s="346"/>
      <c r="AV91" s="346"/>
      <c r="AX91" s="379"/>
      <c r="AY91" s="346"/>
      <c r="AZ91" s="379"/>
      <c r="BA91" s="346"/>
      <c r="BB91" s="346"/>
      <c r="BC91" s="399"/>
      <c r="BD91" s="346"/>
      <c r="BE91" s="346"/>
      <c r="BF91" s="346"/>
      <c r="BG91" s="346"/>
      <c r="BH91" s="346"/>
      <c r="BJ91" s="346"/>
    </row>
    <row r="92" spans="1:62" x14ac:dyDescent="0.35">
      <c r="A92" s="145" t="s">
        <v>60</v>
      </c>
      <c r="B92" s="20">
        <v>63.64</v>
      </c>
      <c r="C92" s="20">
        <v>65.582499999999996</v>
      </c>
      <c r="D92" s="20">
        <v>66.150000000000006</v>
      </c>
      <c r="E92" s="20">
        <v>66.260000000000005</v>
      </c>
      <c r="F92" s="154"/>
      <c r="G92" s="88"/>
      <c r="H92" s="47"/>
      <c r="I92" s="47"/>
      <c r="J92" s="47"/>
      <c r="K92" s="47"/>
      <c r="L92" s="154"/>
      <c r="M92" s="88"/>
      <c r="N92" s="47"/>
      <c r="O92" s="47"/>
      <c r="P92" s="47"/>
      <c r="Q92" s="47"/>
      <c r="R92" s="154"/>
      <c r="S92" s="38"/>
      <c r="T92" s="47"/>
      <c r="U92" s="47"/>
      <c r="V92" s="47"/>
      <c r="W92" s="47"/>
      <c r="X92" s="154"/>
      <c r="Z92" s="174"/>
      <c r="AA92" s="174"/>
      <c r="AB92" s="174"/>
      <c r="AC92" s="174"/>
      <c r="AD92" s="174"/>
      <c r="AE92" s="174"/>
      <c r="AF92" s="174"/>
      <c r="AG92" s="174"/>
      <c r="AH92" s="174"/>
      <c r="AI92" s="174"/>
      <c r="AJ92" s="174"/>
      <c r="AL92" s="174"/>
      <c r="AM92" s="174"/>
      <c r="AN92" s="174"/>
      <c r="AO92" s="174"/>
      <c r="AP92" s="174"/>
      <c r="AR92" s="174"/>
      <c r="AS92" s="174"/>
      <c r="AT92" s="174"/>
      <c r="BC92" s="399"/>
    </row>
    <row r="93" spans="1:62" x14ac:dyDescent="0.35">
      <c r="A93" s="110" t="s">
        <v>61</v>
      </c>
      <c r="B93" s="1">
        <v>63.626666666666665</v>
      </c>
      <c r="C93" s="1">
        <v>65.397499999999994</v>
      </c>
      <c r="D93" s="1">
        <v>66.028333333333336</v>
      </c>
      <c r="E93" s="1">
        <v>67.48833333333333</v>
      </c>
      <c r="F93" s="164"/>
      <c r="G93" s="88"/>
      <c r="H93" s="20">
        <v>67.52</v>
      </c>
      <c r="I93" s="20">
        <v>66.61</v>
      </c>
      <c r="J93" s="20">
        <v>67.92</v>
      </c>
      <c r="K93" s="20">
        <v>64.844999999999999</v>
      </c>
      <c r="L93" s="164"/>
      <c r="M93" s="88"/>
      <c r="N93" s="20">
        <v>64.569999999999993</v>
      </c>
      <c r="O93" s="20">
        <v>65.28</v>
      </c>
      <c r="P93" s="20">
        <v>63.87</v>
      </c>
      <c r="Q93" s="20">
        <v>65.17</v>
      </c>
      <c r="R93" s="164"/>
      <c r="S93" s="93"/>
      <c r="T93" s="20">
        <v>68.47</v>
      </c>
      <c r="U93" s="20">
        <v>72.489999999999995</v>
      </c>
      <c r="V93" s="20">
        <v>69.77</v>
      </c>
      <c r="W93" s="20">
        <v>69.155000000000001</v>
      </c>
      <c r="X93" s="164"/>
      <c r="Z93" s="164">
        <v>69.02</v>
      </c>
      <c r="AA93" s="164">
        <v>70.87</v>
      </c>
      <c r="AB93" s="164">
        <v>71.38</v>
      </c>
      <c r="AC93" s="164">
        <v>75.62</v>
      </c>
      <c r="AD93" s="164"/>
      <c r="AE93" s="165"/>
      <c r="AF93" s="164">
        <v>75.510000000000005</v>
      </c>
      <c r="AG93" s="164">
        <v>73.77</v>
      </c>
      <c r="AH93" s="164">
        <v>73.069999999999993</v>
      </c>
      <c r="AI93" s="164">
        <v>73.11</v>
      </c>
      <c r="AJ93" s="164"/>
      <c r="AL93" s="164">
        <v>74.33</v>
      </c>
      <c r="AM93" s="164">
        <v>74.23</v>
      </c>
      <c r="AN93" s="164">
        <v>74.334999999999994</v>
      </c>
      <c r="AO93" s="164">
        <v>75.792500000000004</v>
      </c>
      <c r="AP93" s="164"/>
      <c r="AR93" s="164">
        <v>78.972499999999997</v>
      </c>
      <c r="AS93" s="164">
        <v>81.349999999999994</v>
      </c>
      <c r="AT93" s="164">
        <v>82.724999999999994</v>
      </c>
      <c r="AU93" s="346">
        <v>82.17</v>
      </c>
      <c r="AV93" s="346"/>
      <c r="AX93" s="352">
        <v>82.042500000000004</v>
      </c>
      <c r="AY93" s="352">
        <v>83.045000000000002</v>
      </c>
      <c r="AZ93" s="352">
        <v>83.212500000000006</v>
      </c>
      <c r="BA93" s="352">
        <v>83.41</v>
      </c>
      <c r="BB93" s="352"/>
      <c r="BC93" s="399"/>
      <c r="BD93" s="352">
        <v>83.39</v>
      </c>
      <c r="BE93" s="352">
        <v>83.8</v>
      </c>
      <c r="BF93" s="352">
        <v>85.62</v>
      </c>
      <c r="BG93" s="352">
        <v>85.474999999999994</v>
      </c>
      <c r="BH93" s="352"/>
      <c r="BJ93" s="403">
        <v>85.76</v>
      </c>
    </row>
    <row r="94" spans="1:62" x14ac:dyDescent="0.35">
      <c r="A94" s="52" t="s">
        <v>62</v>
      </c>
      <c r="B94" s="20"/>
      <c r="C94" s="20"/>
      <c r="D94" s="125"/>
      <c r="E94" s="125"/>
      <c r="F94" s="165"/>
      <c r="G94" s="88"/>
      <c r="H94" s="1">
        <v>67.036666666666676</v>
      </c>
      <c r="I94" s="1">
        <v>66.86</v>
      </c>
      <c r="J94" s="1">
        <v>67.69583333333334</v>
      </c>
      <c r="K94" s="1">
        <v>66.466666666666669</v>
      </c>
      <c r="L94" s="165"/>
      <c r="M94" s="88"/>
      <c r="N94" s="1">
        <v>64.436666666666667</v>
      </c>
      <c r="O94" s="1">
        <v>64.45</v>
      </c>
      <c r="P94" s="1">
        <v>64.349999999999994</v>
      </c>
      <c r="Q94" s="1">
        <v>64.643333333333331</v>
      </c>
      <c r="R94" s="165"/>
      <c r="S94" s="52"/>
      <c r="T94" s="1">
        <v>67.51166666666667</v>
      </c>
      <c r="U94" s="1">
        <v>70.680000000000007</v>
      </c>
      <c r="V94" s="1">
        <v>71.106666666666669</v>
      </c>
      <c r="W94" s="1">
        <v>70.318333333333342</v>
      </c>
      <c r="X94" s="165"/>
      <c r="Z94" s="165">
        <v>69.42</v>
      </c>
      <c r="AA94" s="165">
        <v>70.353333333333339</v>
      </c>
      <c r="AB94" s="165">
        <v>71.350000000000009</v>
      </c>
      <c r="AC94" s="165">
        <v>73.045000000000002</v>
      </c>
      <c r="AD94" s="165"/>
      <c r="AE94" s="165"/>
      <c r="AF94" s="165">
        <v>75.416666666666671</v>
      </c>
      <c r="AG94" s="165">
        <v>74.066666666666663</v>
      </c>
      <c r="AH94" s="165">
        <v>73.743333333333339</v>
      </c>
      <c r="AI94" s="165">
        <v>73.178333333333327</v>
      </c>
      <c r="AJ94" s="165"/>
      <c r="AL94" s="165">
        <v>73.67</v>
      </c>
      <c r="AM94" s="165">
        <v>73.88</v>
      </c>
      <c r="AN94" s="165">
        <v>74.793333333333337</v>
      </c>
      <c r="AO94" s="165">
        <v>75.250833333333333</v>
      </c>
      <c r="AP94" s="165"/>
      <c r="AR94" s="165">
        <v>77.68249999999999</v>
      </c>
      <c r="AS94" s="165">
        <v>80.02</v>
      </c>
      <c r="AT94" s="165">
        <v>82.3125</v>
      </c>
      <c r="AU94" s="347">
        <v>82.254999999999995</v>
      </c>
      <c r="AV94" s="347"/>
      <c r="AX94" s="347">
        <v>82.2</v>
      </c>
      <c r="AY94" s="347">
        <v>82.695000000000007</v>
      </c>
      <c r="AZ94" s="347">
        <v>83.29</v>
      </c>
      <c r="BA94" s="347">
        <v>83.123000000000005</v>
      </c>
      <c r="BB94" s="347"/>
      <c r="BC94" s="399"/>
      <c r="BD94" s="347">
        <v>83.43</v>
      </c>
      <c r="BE94" s="347">
        <v>83.8</v>
      </c>
      <c r="BF94" s="347">
        <v>84.728200000000001</v>
      </c>
      <c r="BG94" s="347">
        <v>86.53</v>
      </c>
      <c r="BH94" s="347"/>
      <c r="BJ94" s="404">
        <v>85.28</v>
      </c>
    </row>
    <row r="95" spans="1:62" ht="17" x14ac:dyDescent="0.35">
      <c r="A95" s="110"/>
      <c r="B95" s="47"/>
      <c r="C95" s="47"/>
      <c r="D95" s="47"/>
      <c r="E95" s="47"/>
      <c r="F95" s="162"/>
      <c r="H95" s="20"/>
      <c r="I95" s="20"/>
      <c r="J95" s="125"/>
      <c r="K95" s="125"/>
      <c r="L95" s="162"/>
      <c r="N95" s="20"/>
      <c r="O95" s="20"/>
      <c r="P95" s="125"/>
      <c r="Q95" s="125"/>
      <c r="R95" s="162"/>
      <c r="S95" s="93"/>
      <c r="T95" s="20"/>
      <c r="U95" s="20"/>
      <c r="V95" s="125"/>
      <c r="W95" s="125"/>
      <c r="X95" s="162"/>
      <c r="Z95" s="164"/>
      <c r="AA95" s="199"/>
      <c r="AB95" s="199"/>
      <c r="AC95" s="199"/>
      <c r="AD95" s="199"/>
      <c r="AE95" s="184"/>
      <c r="AF95" s="194"/>
      <c r="AG95" s="194"/>
      <c r="AH95" s="194"/>
      <c r="AI95" s="194"/>
      <c r="AJ95" s="194"/>
      <c r="AL95" s="194"/>
      <c r="AM95" s="194"/>
      <c r="AN95" s="194"/>
      <c r="AO95" s="194"/>
      <c r="AP95" s="194"/>
      <c r="AR95" s="194"/>
      <c r="AS95" s="194"/>
      <c r="AT95" s="194"/>
      <c r="AU95" s="346"/>
      <c r="AV95" s="346"/>
      <c r="AX95" s="346"/>
      <c r="AY95" s="346"/>
      <c r="AZ95" s="346"/>
      <c r="BA95" s="346"/>
      <c r="BB95" s="346"/>
      <c r="BC95" s="399"/>
      <c r="BD95" s="346"/>
      <c r="BE95" s="346"/>
      <c r="BF95" s="346"/>
      <c r="BG95" s="346"/>
      <c r="BH95" s="346"/>
      <c r="BJ95" s="346"/>
    </row>
    <row r="96" spans="1:62" x14ac:dyDescent="0.35">
      <c r="A96" s="145" t="s">
        <v>63</v>
      </c>
      <c r="B96" s="56">
        <v>0.51127803606475786</v>
      </c>
      <c r="C96" s="56">
        <v>0.52442673295916609</v>
      </c>
      <c r="D96" s="56">
        <v>0.51296502194943416</v>
      </c>
      <c r="E96" s="56">
        <v>0.4933903418350733</v>
      </c>
      <c r="F96" s="154"/>
      <c r="H96" s="47"/>
      <c r="I96" s="47"/>
      <c r="J96" s="47"/>
      <c r="K96" s="47"/>
      <c r="L96" s="154"/>
      <c r="N96" s="47"/>
      <c r="O96" s="47"/>
      <c r="P96" s="47"/>
      <c r="Q96" s="47"/>
      <c r="R96" s="154"/>
      <c r="S96" s="38"/>
      <c r="T96" s="47"/>
      <c r="U96" s="47"/>
      <c r="V96" s="47"/>
      <c r="W96" s="47"/>
      <c r="X96" s="154"/>
      <c r="Z96" s="174"/>
      <c r="AA96" s="174"/>
      <c r="AB96" s="174"/>
      <c r="AC96" s="174"/>
      <c r="AD96" s="174"/>
      <c r="AE96" s="174"/>
      <c r="AF96" s="174"/>
      <c r="AG96" s="174"/>
      <c r="AH96" s="174"/>
      <c r="AI96" s="174"/>
      <c r="AJ96" s="174"/>
      <c r="AL96" s="174"/>
      <c r="AM96" s="174"/>
      <c r="AN96" s="174"/>
      <c r="AO96" s="174"/>
      <c r="AP96" s="174"/>
      <c r="AR96" s="174"/>
      <c r="AS96" s="174"/>
      <c r="AT96" s="174"/>
      <c r="BC96" s="399"/>
    </row>
    <row r="97" spans="1:62" x14ac:dyDescent="0.35">
      <c r="A97" s="110" t="s">
        <v>64</v>
      </c>
      <c r="B97" s="44">
        <v>0.13224415286775248</v>
      </c>
      <c r="C97" s="44">
        <v>0.12706000769524217</v>
      </c>
      <c r="D97" s="44">
        <v>0.11403617236916562</v>
      </c>
      <c r="E97" s="44">
        <v>0.10754518499290815</v>
      </c>
      <c r="F97" s="70">
        <v>0.51051503320210789</v>
      </c>
      <c r="G97" s="88"/>
      <c r="H97" s="56">
        <v>0.49960538925917375</v>
      </c>
      <c r="I97" s="56">
        <v>0.48915817620117596</v>
      </c>
      <c r="J97" s="56">
        <v>0.4858216949970644</v>
      </c>
      <c r="K97" s="56">
        <v>0.45937397267049435</v>
      </c>
      <c r="L97" s="70">
        <v>0.48348980828197713</v>
      </c>
      <c r="M97" s="88"/>
      <c r="N97" s="56">
        <v>0.48644273471540983</v>
      </c>
      <c r="O97" s="56">
        <v>0.46945158644221741</v>
      </c>
      <c r="P97" s="56">
        <v>0.47446045845563989</v>
      </c>
      <c r="Q97" s="56">
        <v>0.49427311784937411</v>
      </c>
      <c r="R97" s="70">
        <v>0.48115697436566029</v>
      </c>
      <c r="S97" s="93"/>
      <c r="T97" s="56">
        <v>0.49349731374727451</v>
      </c>
      <c r="U97" s="56">
        <v>0.47995772507760615</v>
      </c>
      <c r="V97" s="56">
        <v>0.47724389955130447</v>
      </c>
      <c r="W97" s="56">
        <v>0.47800690018404823</v>
      </c>
      <c r="X97" s="70">
        <v>0.48217645964005829</v>
      </c>
      <c r="Z97" s="70">
        <v>0.48256999666081291</v>
      </c>
      <c r="AA97" s="70">
        <v>0.50153251392789688</v>
      </c>
      <c r="AB97" s="70">
        <v>0.50018747651762774</v>
      </c>
      <c r="AC97" s="70">
        <v>0.50630563927918482</v>
      </c>
      <c r="AD97" s="70">
        <v>0.49764000000000003</v>
      </c>
      <c r="AE97" s="50"/>
      <c r="AF97" s="70">
        <v>0.5220338269514998</v>
      </c>
      <c r="AG97" s="70">
        <v>0.51493703450314199</v>
      </c>
      <c r="AH97" s="70">
        <v>0.50914086954357274</v>
      </c>
      <c r="AI97" s="70">
        <v>0.50218743249907905</v>
      </c>
      <c r="AJ97" s="70">
        <v>0.5121</v>
      </c>
      <c r="AL97" s="70">
        <v>0.49929128011268087</v>
      </c>
      <c r="AM97" s="70">
        <v>0.50534599584694662</v>
      </c>
      <c r="AN97" s="70">
        <v>0.5455757562477267</v>
      </c>
      <c r="AO97" s="70">
        <v>0.50521299748654325</v>
      </c>
      <c r="AP97" s="70">
        <v>0.51390000000000002</v>
      </c>
      <c r="AR97" s="70">
        <v>0.52577734373100227</v>
      </c>
      <c r="AS97" s="70">
        <v>0.5141087501535837</v>
      </c>
      <c r="AT97" s="70">
        <v>0.51240263799921115</v>
      </c>
      <c r="AU97" s="70">
        <v>0.5130143786722805</v>
      </c>
      <c r="AV97" s="70">
        <v>0.51629999999999998</v>
      </c>
      <c r="AX97" s="70">
        <v>0.52500000000000002</v>
      </c>
      <c r="AY97" s="70">
        <v>0.53920000000000001</v>
      </c>
      <c r="AZ97" s="70">
        <v>0.53879999999999995</v>
      </c>
      <c r="BA97" s="70">
        <v>0.52680000000000005</v>
      </c>
      <c r="BB97" s="390">
        <v>0.53249999999999997</v>
      </c>
      <c r="BC97" s="399"/>
      <c r="BD97" s="70">
        <v>0.53280000000000005</v>
      </c>
      <c r="BE97" s="70">
        <v>0.5212</v>
      </c>
      <c r="BF97" s="70">
        <v>0.52800000000000002</v>
      </c>
      <c r="BG97" s="70">
        <v>0.51199530106225521</v>
      </c>
      <c r="BH97" s="70">
        <v>0.52345602278615966</v>
      </c>
      <c r="BJ97" s="70">
        <v>0.50429609930747599</v>
      </c>
    </row>
    <row r="98" spans="1:62" x14ac:dyDescent="0.35">
      <c r="A98" s="51" t="s">
        <v>65</v>
      </c>
      <c r="B98" s="56">
        <v>0.11697789006077745</v>
      </c>
      <c r="C98" s="56">
        <v>0.11830627767200647</v>
      </c>
      <c r="D98" s="56">
        <v>0.11298434340102104</v>
      </c>
      <c r="E98" s="56">
        <v>0.11273348989200274</v>
      </c>
      <c r="F98" s="50">
        <v>0.1202213794812671</v>
      </c>
      <c r="G98" s="88"/>
      <c r="H98" s="44">
        <v>0.1043278138706201</v>
      </c>
      <c r="I98" s="44">
        <v>0.11045261082462003</v>
      </c>
      <c r="J98" s="44">
        <v>0.12031388836936892</v>
      </c>
      <c r="K98" s="44">
        <v>0.12256623970101241</v>
      </c>
      <c r="L98" s="50">
        <v>0.11441513819140536</v>
      </c>
      <c r="M98" s="88"/>
      <c r="N98" s="44">
        <v>0.12100811085065907</v>
      </c>
      <c r="O98" s="44">
        <v>0.11973831242323937</v>
      </c>
      <c r="P98" s="44">
        <v>0.11360538559932426</v>
      </c>
      <c r="Q98" s="44">
        <v>0.12089598064402862</v>
      </c>
      <c r="R98" s="50">
        <v>0.11881194737931283</v>
      </c>
      <c r="S98" s="93"/>
      <c r="T98" s="44">
        <v>0.11572982022925735</v>
      </c>
      <c r="U98" s="44">
        <v>0.11222299344046915</v>
      </c>
      <c r="V98" s="44">
        <v>0.11085225363587159</v>
      </c>
      <c r="W98" s="44">
        <v>0.12326184293005969</v>
      </c>
      <c r="X98" s="50">
        <v>0.11551672755891446</v>
      </c>
      <c r="Z98" s="50">
        <v>0.11510432361120028</v>
      </c>
      <c r="AA98" s="50">
        <v>0.11167695025512069</v>
      </c>
      <c r="AB98" s="50">
        <v>0.11798042500744116</v>
      </c>
      <c r="AC98" s="50">
        <v>0.11561033705299333</v>
      </c>
      <c r="AD98" s="50">
        <v>0.115</v>
      </c>
      <c r="AE98" s="50"/>
      <c r="AF98" s="50">
        <v>0.11227755637651841</v>
      </c>
      <c r="AG98" s="50">
        <v>0.10538334766588031</v>
      </c>
      <c r="AH98" s="50">
        <v>0.11378240418808033</v>
      </c>
      <c r="AI98" s="50">
        <v>0.11848291380735446</v>
      </c>
      <c r="AJ98" s="50">
        <v>0.1125</v>
      </c>
      <c r="AL98" s="50">
        <v>0.10998183816054942</v>
      </c>
      <c r="AM98" s="50">
        <v>0.10886412423014165</v>
      </c>
      <c r="AN98" s="50">
        <v>0.10574664865445822</v>
      </c>
      <c r="AO98" s="50">
        <v>0.10922591952217785</v>
      </c>
      <c r="AP98" s="50">
        <v>0.1085</v>
      </c>
      <c r="AR98" s="50">
        <v>9.9323645177924413E-2</v>
      </c>
      <c r="AS98" s="50">
        <v>0.10042567460812928</v>
      </c>
      <c r="AT98" s="50">
        <v>0.10217658863287291</v>
      </c>
      <c r="AU98" s="348">
        <v>0.10220459317611656</v>
      </c>
      <c r="AV98" s="348">
        <v>0.10100000000000001</v>
      </c>
      <c r="AX98" s="348">
        <v>9.01E-2</v>
      </c>
      <c r="AY98" s="348">
        <v>9.6799999999999997E-2</v>
      </c>
      <c r="AZ98" s="348">
        <v>9.0200000000000002E-2</v>
      </c>
      <c r="BA98" s="348">
        <v>9.8290000000000002E-2</v>
      </c>
      <c r="BB98" s="391">
        <v>9.3799999999999994E-2</v>
      </c>
      <c r="BC98" s="399"/>
      <c r="BD98" s="348">
        <v>9.4399999999999998E-2</v>
      </c>
      <c r="BE98" s="348">
        <v>9.5000000000000001E-2</v>
      </c>
      <c r="BF98" s="348">
        <v>9.1399999999999995E-2</v>
      </c>
      <c r="BG98" s="348">
        <v>9.9021230748072162E-2</v>
      </c>
      <c r="BH98" s="348">
        <v>9.4952508680467743E-2</v>
      </c>
      <c r="BJ98" s="348">
        <v>9.5416111120384048E-2</v>
      </c>
    </row>
    <row r="99" spans="1:62" x14ac:dyDescent="0.35">
      <c r="A99" s="110" t="s">
        <v>66</v>
      </c>
      <c r="B99" s="44">
        <v>5.0156889809954745E-2</v>
      </c>
      <c r="C99" s="44">
        <v>4.5097040480952193E-2</v>
      </c>
      <c r="D99" s="44">
        <v>4.7321152047480691E-2</v>
      </c>
      <c r="E99" s="44">
        <v>4.5224122981709462E-2</v>
      </c>
      <c r="F99" s="70">
        <v>0.11525050025645193</v>
      </c>
      <c r="G99" s="88"/>
      <c r="H99" s="56">
        <v>0.11202298683165203</v>
      </c>
      <c r="I99" s="56">
        <v>0.12679754859784531</v>
      </c>
      <c r="J99" s="56">
        <v>0.11496000043851566</v>
      </c>
      <c r="K99" s="56">
        <v>0.11381525838021948</v>
      </c>
      <c r="L99" s="70">
        <v>0.11689894856205812</v>
      </c>
      <c r="M99" s="88"/>
      <c r="N99" s="56">
        <v>0.10971872677768089</v>
      </c>
      <c r="O99" s="56">
        <v>0.11229602102254839</v>
      </c>
      <c r="P99" s="56">
        <v>0.11877711363381536</v>
      </c>
      <c r="Q99" s="56">
        <v>0.11656500550464795</v>
      </c>
      <c r="R99" s="70">
        <v>0.11433921673467315</v>
      </c>
      <c r="S99" s="93"/>
      <c r="T99" s="56">
        <v>0.11408386299506675</v>
      </c>
      <c r="U99" s="56">
        <v>0.11396722745564362</v>
      </c>
      <c r="V99" s="56">
        <v>0.10994468894372651</v>
      </c>
      <c r="W99" s="56">
        <v>0.10161949197606231</v>
      </c>
      <c r="X99" s="70">
        <v>0.10990381784262479</v>
      </c>
      <c r="Z99" s="70">
        <v>9.9114199466612693E-2</v>
      </c>
      <c r="AA99" s="70">
        <v>9.535045285633531E-2</v>
      </c>
      <c r="AB99" s="70">
        <v>9.3906141175904373E-2</v>
      </c>
      <c r="AC99" s="70">
        <v>8.8240836716143398E-2</v>
      </c>
      <c r="AD99" s="70">
        <v>9.4100000000000003E-2</v>
      </c>
      <c r="AE99" s="50"/>
      <c r="AF99" s="70">
        <v>8.6818606498347287E-2</v>
      </c>
      <c r="AG99" s="70">
        <v>8.9931055127640408E-2</v>
      </c>
      <c r="AH99" s="70">
        <v>9.3838069441560465E-2</v>
      </c>
      <c r="AI99" s="70">
        <v>9.4886618930839786E-2</v>
      </c>
      <c r="AJ99" s="70">
        <v>9.1399999999999995E-2</v>
      </c>
      <c r="AL99" s="70">
        <v>0.10433006833230511</v>
      </c>
      <c r="AM99" s="70">
        <v>0.10090296204486526</v>
      </c>
      <c r="AN99" s="70">
        <v>0.10062036570186177</v>
      </c>
      <c r="AO99" s="70">
        <v>0.11441559892315367</v>
      </c>
      <c r="AP99" s="70">
        <v>0.1051</v>
      </c>
      <c r="AR99" s="70">
        <v>0.10995962885029723</v>
      </c>
      <c r="AS99" s="70">
        <v>0.1207195869307626</v>
      </c>
      <c r="AT99" s="70">
        <v>0.10896835160446564</v>
      </c>
      <c r="AU99" s="70">
        <v>0.11378167058165693</v>
      </c>
      <c r="AV99" s="70">
        <v>0.1134</v>
      </c>
      <c r="AX99" s="70">
        <v>0.1105</v>
      </c>
      <c r="AY99" s="70">
        <v>0.10879999999999999</v>
      </c>
      <c r="AZ99" s="70">
        <v>0.1177</v>
      </c>
      <c r="BA99" s="70">
        <v>0.11260000000000001</v>
      </c>
      <c r="BB99" s="390">
        <v>0.1124</v>
      </c>
      <c r="BC99" s="399"/>
      <c r="BD99" s="70">
        <v>0.1129</v>
      </c>
      <c r="BE99" s="70">
        <v>0.11890000000000001</v>
      </c>
      <c r="BF99" s="70">
        <v>0.1163</v>
      </c>
      <c r="BG99" s="70">
        <v>0.12378271670945053</v>
      </c>
      <c r="BH99" s="70">
        <v>0.1177995353802645</v>
      </c>
      <c r="BJ99" s="70">
        <v>0.13646243090337176</v>
      </c>
    </row>
    <row r="100" spans="1:62" x14ac:dyDescent="0.35">
      <c r="A100" s="51" t="s">
        <v>67</v>
      </c>
      <c r="B100" s="56">
        <v>0.18934303119675747</v>
      </c>
      <c r="C100" s="56">
        <v>0.18510994119263302</v>
      </c>
      <c r="D100" s="56">
        <v>0.21269331023289875</v>
      </c>
      <c r="E100" s="56">
        <v>0.24110686029830641</v>
      </c>
      <c r="F100" s="50">
        <v>4.6949801330024278E-2</v>
      </c>
      <c r="G100" s="88"/>
      <c r="H100" s="44">
        <v>4.7343998733242985E-2</v>
      </c>
      <c r="I100" s="44">
        <v>4.6241702334953109E-2</v>
      </c>
      <c r="J100" s="44">
        <v>4.3733888963426185E-2</v>
      </c>
      <c r="K100" s="44">
        <v>4.6074368722404176E-2</v>
      </c>
      <c r="L100" s="50">
        <v>4.5848489688506612E-2</v>
      </c>
      <c r="M100" s="88"/>
      <c r="N100" s="44">
        <v>4.8346517318564784E-2</v>
      </c>
      <c r="O100" s="44">
        <v>4.9344676956934813E-2</v>
      </c>
      <c r="P100" s="44">
        <v>4.850353972779637E-2</v>
      </c>
      <c r="Q100" s="44">
        <v>4.6461240318230103E-2</v>
      </c>
      <c r="R100" s="50">
        <v>4.8163993580381516E-2</v>
      </c>
      <c r="S100" s="93"/>
      <c r="T100" s="44">
        <v>4.8069289555832902E-2</v>
      </c>
      <c r="U100" s="44">
        <v>4.9389210657392983E-2</v>
      </c>
      <c r="V100" s="44">
        <v>5.0688088063122277E-2</v>
      </c>
      <c r="W100" s="44">
        <v>4.8297859195265989E-2</v>
      </c>
      <c r="X100" s="50">
        <v>4.911111186790354E-2</v>
      </c>
      <c r="Z100" s="50">
        <v>5.2661616112865718E-2</v>
      </c>
      <c r="AA100" s="50">
        <v>4.6285061084903593E-2</v>
      </c>
      <c r="AB100" s="50">
        <v>4.513253103841125E-2</v>
      </c>
      <c r="AC100" s="50">
        <v>4.127950422694223E-2</v>
      </c>
      <c r="AD100" s="50">
        <v>4.6300000000000001E-2</v>
      </c>
      <c r="AE100" s="50"/>
      <c r="AF100" s="50">
        <v>4.815566803218381E-2</v>
      </c>
      <c r="AG100" s="50">
        <v>4.8405895085300271E-2</v>
      </c>
      <c r="AH100" s="50">
        <v>4.2188378417753365E-2</v>
      </c>
      <c r="AI100" s="50">
        <v>4.4944246838646403E-2</v>
      </c>
      <c r="AJ100" s="50">
        <v>4.5900000000000003E-2</v>
      </c>
      <c r="AL100" s="50">
        <v>4.5801258227315199E-2</v>
      </c>
      <c r="AM100" s="50">
        <v>4.4354138370200386E-2</v>
      </c>
      <c r="AN100" s="50">
        <v>4.2705181078674923E-2</v>
      </c>
      <c r="AO100" s="50">
        <v>3.9957413401439434E-2</v>
      </c>
      <c r="AP100" s="50">
        <v>4.3200000000000002E-2</v>
      </c>
      <c r="AR100" s="50">
        <v>4.0313830436005914E-2</v>
      </c>
      <c r="AS100" s="50">
        <v>3.9406970543788888E-2</v>
      </c>
      <c r="AT100" s="50">
        <v>3.7454652752056797E-2</v>
      </c>
      <c r="AU100" s="348">
        <v>3.7623201738996102E-2</v>
      </c>
      <c r="AV100" s="348">
        <v>3.8699999999999998E-2</v>
      </c>
      <c r="AX100" s="348">
        <v>3.5999999999999997E-2</v>
      </c>
      <c r="AY100" s="348">
        <v>3.7400000000000003E-2</v>
      </c>
      <c r="AZ100" s="348">
        <v>3.6299999999999999E-2</v>
      </c>
      <c r="BA100" s="348">
        <v>4.0059999999999998E-2</v>
      </c>
      <c r="BB100" s="391">
        <v>3.7499999999999999E-2</v>
      </c>
      <c r="BC100" s="399"/>
      <c r="BD100" s="348">
        <v>4.7500000000000001E-2</v>
      </c>
      <c r="BE100" s="348">
        <v>4.87E-2</v>
      </c>
      <c r="BF100" s="348">
        <v>4.6300000000000001E-2</v>
      </c>
      <c r="BG100" s="348">
        <v>4.8247540295035869E-2</v>
      </c>
      <c r="BH100" s="348">
        <v>4.7702174236319526E-2</v>
      </c>
      <c r="BJ100" s="348">
        <v>5.4639165666778851E-2</v>
      </c>
    </row>
    <row r="101" spans="1:62" x14ac:dyDescent="0.35">
      <c r="A101" s="110" t="s">
        <v>44</v>
      </c>
      <c r="B101" s="4"/>
      <c r="C101" s="4"/>
      <c r="D101" s="4"/>
      <c r="E101" s="4"/>
      <c r="F101" s="70">
        <v>0.2070632857301489</v>
      </c>
      <c r="G101" s="88"/>
      <c r="H101" s="56">
        <v>0.23669981130531115</v>
      </c>
      <c r="I101" s="56">
        <v>0.22734996204140567</v>
      </c>
      <c r="J101" s="56">
        <v>0.23517052723162479</v>
      </c>
      <c r="K101" s="56">
        <v>0.25817016052586955</v>
      </c>
      <c r="L101" s="70">
        <v>0.23934761527605281</v>
      </c>
      <c r="M101" s="88"/>
      <c r="N101" s="56">
        <v>0.23448391033768531</v>
      </c>
      <c r="O101" s="56">
        <v>0.24916940315505998</v>
      </c>
      <c r="P101" s="56">
        <v>0.244653502583424</v>
      </c>
      <c r="Q101" s="56">
        <v>0.222</v>
      </c>
      <c r="R101" s="70">
        <v>0.23757670401904232</v>
      </c>
      <c r="S101" s="93"/>
      <c r="T101" s="56">
        <v>0.22861971347256849</v>
      </c>
      <c r="U101" s="56">
        <v>0.2447823981052385</v>
      </c>
      <c r="V101" s="56">
        <v>0.251</v>
      </c>
      <c r="W101" s="56">
        <v>0.26900000000000002</v>
      </c>
      <c r="X101" s="70">
        <v>0.24810052789445175</v>
      </c>
      <c r="Z101" s="70">
        <v>0.25</v>
      </c>
      <c r="AA101" s="70">
        <v>0.247</v>
      </c>
      <c r="AB101" s="70">
        <v>0.24299999999999999</v>
      </c>
      <c r="AC101" s="70">
        <v>0.248</v>
      </c>
      <c r="AD101" s="70">
        <v>0.247</v>
      </c>
      <c r="AE101" s="50"/>
      <c r="AF101" s="70">
        <v>0.23100000000000001</v>
      </c>
      <c r="AG101" s="70">
        <v>0.24199999999999999</v>
      </c>
      <c r="AH101" s="70">
        <v>0.24105027840903315</v>
      </c>
      <c r="AI101" s="70">
        <v>0.23949999999999999</v>
      </c>
      <c r="AJ101" s="70">
        <v>0.23810000000000001</v>
      </c>
      <c r="AL101" s="70">
        <v>0.24059555516714948</v>
      </c>
      <c r="AM101" s="70">
        <v>0.24053277950784602</v>
      </c>
      <c r="AN101" s="70">
        <v>0.20535204831727838</v>
      </c>
      <c r="AO101" s="70">
        <v>0.23118807066668579</v>
      </c>
      <c r="AP101" s="70">
        <v>0.22939999999999999</v>
      </c>
      <c r="AR101" s="70">
        <v>0.22462555180477017</v>
      </c>
      <c r="AS101" s="70">
        <v>0.22533901776373555</v>
      </c>
      <c r="AT101" s="70">
        <v>0.23899776901139347</v>
      </c>
      <c r="AU101" s="70">
        <v>0.23337615583094995</v>
      </c>
      <c r="AV101" s="70">
        <v>0.2306</v>
      </c>
      <c r="AX101" s="70">
        <v>0.23830000000000001</v>
      </c>
      <c r="AY101" s="70">
        <v>0.21779999999999999</v>
      </c>
      <c r="AZ101" s="70">
        <v>0.217</v>
      </c>
      <c r="BA101" s="70">
        <v>0.22216</v>
      </c>
      <c r="BB101" s="390">
        <v>0.2238</v>
      </c>
      <c r="BC101" s="399"/>
      <c r="BD101" s="70">
        <v>0.21240000000000001</v>
      </c>
      <c r="BE101" s="70">
        <v>0.21709999999999999</v>
      </c>
      <c r="BF101" s="70">
        <v>0.2177</v>
      </c>
      <c r="BG101" s="70">
        <v>0.21695321118518629</v>
      </c>
      <c r="BH101" s="70">
        <v>0.21595326392908393</v>
      </c>
      <c r="BJ101" s="70">
        <v>0.21018619300198946</v>
      </c>
    </row>
    <row r="102" spans="1:62" ht="17" x14ac:dyDescent="0.35">
      <c r="A102" s="51"/>
      <c r="B102" s="55"/>
      <c r="C102" s="55"/>
      <c r="D102" s="55"/>
      <c r="E102" s="55"/>
      <c r="F102" s="166"/>
      <c r="G102" s="93"/>
      <c r="H102" s="4"/>
      <c r="I102" s="4"/>
      <c r="J102" s="4"/>
      <c r="K102" s="4"/>
      <c r="L102" s="166"/>
      <c r="M102" s="93"/>
      <c r="N102" s="4"/>
      <c r="O102" s="4"/>
      <c r="P102" s="4"/>
      <c r="Q102" s="4"/>
      <c r="R102" s="166"/>
      <c r="S102" s="93"/>
      <c r="T102" s="4"/>
      <c r="U102" s="4"/>
      <c r="V102" s="4"/>
      <c r="W102" s="4"/>
      <c r="X102" s="166"/>
      <c r="Z102" s="165"/>
      <c r="AA102" s="184"/>
      <c r="AB102" s="184"/>
      <c r="AC102" s="184"/>
      <c r="AD102" s="184"/>
      <c r="AE102" s="184"/>
      <c r="AF102" s="178"/>
      <c r="AG102" s="178"/>
      <c r="AH102" s="178"/>
      <c r="AI102" s="178"/>
      <c r="AJ102" s="178"/>
      <c r="AL102" s="178"/>
      <c r="AM102" s="178"/>
      <c r="AN102" s="178"/>
      <c r="AO102" s="178"/>
      <c r="AP102" s="178"/>
      <c r="AR102" s="178"/>
      <c r="AS102" s="178"/>
      <c r="AT102" s="178"/>
      <c r="BC102" s="399"/>
    </row>
    <row r="103" spans="1:62" x14ac:dyDescent="0.35">
      <c r="A103" s="146" t="s">
        <v>68</v>
      </c>
      <c r="B103" s="53">
        <v>185.02250800000002</v>
      </c>
      <c r="C103" s="53">
        <v>166.755335</v>
      </c>
      <c r="D103" s="53">
        <v>173.25000000000003</v>
      </c>
      <c r="E103" s="53">
        <v>177.872736</v>
      </c>
      <c r="F103" s="156"/>
      <c r="G103" s="38"/>
      <c r="H103" s="55"/>
      <c r="I103" s="55"/>
      <c r="J103" s="55"/>
      <c r="K103" s="55"/>
      <c r="L103" s="156"/>
      <c r="M103" s="38"/>
      <c r="N103" s="55"/>
      <c r="O103" s="55"/>
      <c r="P103" s="55"/>
      <c r="Q103" s="55"/>
      <c r="R103" s="156"/>
      <c r="S103" s="38"/>
      <c r="T103" s="55"/>
      <c r="U103" s="55"/>
      <c r="V103" s="55"/>
      <c r="W103" s="55"/>
      <c r="X103" s="156"/>
      <c r="Z103" s="181"/>
      <c r="AA103" s="181"/>
      <c r="AB103" s="181"/>
      <c r="AC103" s="181"/>
      <c r="AD103" s="181"/>
      <c r="AE103" s="174"/>
      <c r="AF103" s="181"/>
      <c r="AG103" s="181"/>
      <c r="AH103" s="181"/>
      <c r="AI103" s="181"/>
      <c r="AJ103" s="181"/>
      <c r="AL103" s="181"/>
      <c r="AM103" s="181"/>
      <c r="AN103" s="181"/>
      <c r="AO103" s="181"/>
      <c r="AP103" s="181"/>
      <c r="AR103" s="181"/>
      <c r="AS103" s="181"/>
      <c r="AT103" s="181"/>
      <c r="AU103" s="346"/>
      <c r="AV103" s="346"/>
      <c r="AX103" s="346"/>
      <c r="AY103" s="346"/>
      <c r="AZ103" s="346"/>
      <c r="BA103" s="346"/>
      <c r="BB103" s="346"/>
      <c r="BC103" s="399"/>
      <c r="BD103" s="346"/>
      <c r="BE103" s="346"/>
      <c r="BF103" s="346"/>
      <c r="BG103" s="346"/>
      <c r="BH103" s="346"/>
      <c r="BJ103" s="346"/>
    </row>
    <row r="104" spans="1:62" x14ac:dyDescent="0.35">
      <c r="A104" s="51" t="s">
        <v>69</v>
      </c>
      <c r="B104" s="54">
        <v>103.01735865927462</v>
      </c>
      <c r="C104" s="54">
        <v>105.75606339000973</v>
      </c>
      <c r="D104" s="54">
        <v>106.85790009162075</v>
      </c>
      <c r="E104" s="54">
        <v>108.44303713059621</v>
      </c>
      <c r="F104" s="167"/>
      <c r="G104" s="88"/>
      <c r="H104" s="53">
        <v>185.467793</v>
      </c>
      <c r="I104" s="53">
        <v>192.63457599999998</v>
      </c>
      <c r="J104" s="53">
        <v>226.66685699999999</v>
      </c>
      <c r="K104" s="53">
        <v>201</v>
      </c>
      <c r="L104" s="167"/>
      <c r="M104" s="88"/>
      <c r="N104" s="53">
        <v>247</v>
      </c>
      <c r="O104" s="53">
        <v>260</v>
      </c>
      <c r="P104" s="53">
        <v>241</v>
      </c>
      <c r="Q104" s="53">
        <v>229</v>
      </c>
      <c r="R104" s="167"/>
      <c r="S104" s="93"/>
      <c r="T104" s="53">
        <v>213</v>
      </c>
      <c r="U104" s="53">
        <v>190</v>
      </c>
      <c r="V104" s="53">
        <v>171</v>
      </c>
      <c r="W104" s="53">
        <v>233</v>
      </c>
      <c r="X104" s="167"/>
      <c r="Z104" s="167">
        <v>275</v>
      </c>
      <c r="AA104" s="167">
        <v>299</v>
      </c>
      <c r="AB104" s="167">
        <v>313</v>
      </c>
      <c r="AC104" s="167">
        <v>304</v>
      </c>
      <c r="AD104" s="167"/>
      <c r="AE104" s="167"/>
      <c r="AF104" s="167">
        <v>292</v>
      </c>
      <c r="AG104" s="167">
        <v>278</v>
      </c>
      <c r="AH104" s="167">
        <v>266</v>
      </c>
      <c r="AI104" s="167">
        <v>251</v>
      </c>
      <c r="AJ104" s="167"/>
      <c r="AL104" s="167">
        <v>351</v>
      </c>
      <c r="AM104" s="167">
        <v>313</v>
      </c>
      <c r="AN104" s="167">
        <v>311</v>
      </c>
      <c r="AO104" s="167">
        <v>288</v>
      </c>
      <c r="AP104" s="167"/>
      <c r="AR104" s="167">
        <v>272</v>
      </c>
      <c r="AS104" s="167">
        <v>238</v>
      </c>
      <c r="AT104" s="342">
        <v>206</v>
      </c>
      <c r="AU104" s="167">
        <v>257</v>
      </c>
      <c r="AV104" s="167"/>
      <c r="AX104" s="353">
        <v>312.10000000000002</v>
      </c>
      <c r="AY104" s="353">
        <v>254</v>
      </c>
      <c r="AZ104" s="353">
        <v>273</v>
      </c>
      <c r="BA104" s="353">
        <v>217.1</v>
      </c>
      <c r="BB104" s="353"/>
      <c r="BC104" s="399"/>
      <c r="BD104" s="353">
        <v>206.35</v>
      </c>
      <c r="BE104" s="353">
        <v>199.5</v>
      </c>
      <c r="BF104" s="353">
        <v>161.5</v>
      </c>
      <c r="BG104" s="353">
        <v>138.5</v>
      </c>
      <c r="BH104" s="353"/>
      <c r="BJ104" s="405">
        <v>124.5</v>
      </c>
    </row>
    <row r="105" spans="1:62" x14ac:dyDescent="0.35">
      <c r="A105" s="110" t="s">
        <v>70</v>
      </c>
      <c r="B105" s="53">
        <v>1459.30458862</v>
      </c>
      <c r="C105" s="53">
        <v>1504.4999496317</v>
      </c>
      <c r="D105" s="53">
        <v>1341.6637590800001</v>
      </c>
      <c r="E105" s="53">
        <v>1297.2471196578599</v>
      </c>
      <c r="F105" s="168"/>
      <c r="G105" s="88"/>
      <c r="H105" s="54">
        <v>107.06</v>
      </c>
      <c r="I105" s="54">
        <v>104.81536484790392</v>
      </c>
      <c r="J105" s="54">
        <v>100.23075127245029</v>
      </c>
      <c r="K105" s="54">
        <v>99.8017588284103</v>
      </c>
      <c r="L105" s="168"/>
      <c r="M105" s="88"/>
      <c r="N105" s="54">
        <v>96.964702781873072</v>
      </c>
      <c r="O105" s="54">
        <v>95.3591729492924</v>
      </c>
      <c r="P105" s="54">
        <v>94.216405274760263</v>
      </c>
      <c r="Q105" s="54">
        <v>94.4</v>
      </c>
      <c r="R105" s="168"/>
      <c r="S105" s="93"/>
      <c r="T105" s="54">
        <v>95.123808100725654</v>
      </c>
      <c r="U105" s="54">
        <v>97</v>
      </c>
      <c r="V105" s="54">
        <v>98.5</v>
      </c>
      <c r="W105" s="54">
        <v>99.7</v>
      </c>
      <c r="X105" s="168"/>
      <c r="Z105" s="168">
        <v>99.1</v>
      </c>
      <c r="AA105" s="168">
        <v>98.6</v>
      </c>
      <c r="AB105" s="168">
        <v>99.1</v>
      </c>
      <c r="AC105" s="168">
        <v>100.1</v>
      </c>
      <c r="AD105" s="168"/>
      <c r="AE105" s="167"/>
      <c r="AF105" s="168">
        <v>100.4</v>
      </c>
      <c r="AG105" s="168">
        <v>100.6</v>
      </c>
      <c r="AH105" s="168">
        <v>101.8</v>
      </c>
      <c r="AI105" s="168">
        <v>102.7</v>
      </c>
      <c r="AJ105" s="168"/>
      <c r="AL105" s="168">
        <v>106.2</v>
      </c>
      <c r="AM105" s="168">
        <v>107.2</v>
      </c>
      <c r="AN105" s="168">
        <v>108.1</v>
      </c>
      <c r="AO105" s="168">
        <v>108.4</v>
      </c>
      <c r="AP105" s="168"/>
      <c r="AR105" s="168">
        <v>107.02306302248626</v>
      </c>
      <c r="AS105" s="168">
        <v>108.8</v>
      </c>
      <c r="AT105" s="168">
        <v>109.15617347429726</v>
      </c>
      <c r="AU105" s="346">
        <v>106.3</v>
      </c>
      <c r="AV105" s="346"/>
      <c r="AX105" s="354">
        <v>100.62654206077295</v>
      </c>
      <c r="AY105" s="354">
        <v>105.8</v>
      </c>
      <c r="AZ105" s="354">
        <v>106.6</v>
      </c>
      <c r="BA105" s="354">
        <v>106.43</v>
      </c>
      <c r="BB105" s="354"/>
      <c r="BC105" s="399"/>
      <c r="BD105" s="354">
        <v>107.02</v>
      </c>
      <c r="BE105" s="354">
        <v>109.5</v>
      </c>
      <c r="BF105" s="354">
        <v>110.3</v>
      </c>
      <c r="BG105" s="354">
        <v>111.1</v>
      </c>
      <c r="BH105" s="354"/>
      <c r="BJ105" s="406">
        <v>112.8</v>
      </c>
    </row>
    <row r="106" spans="1:62" x14ac:dyDescent="0.35">
      <c r="A106" s="51" t="s">
        <v>71</v>
      </c>
      <c r="B106" s="54">
        <v>66.649830417962548</v>
      </c>
      <c r="C106" s="54">
        <v>68.512112251926197</v>
      </c>
      <c r="D106" s="54">
        <v>69.454758280347704</v>
      </c>
      <c r="E106" s="54">
        <v>71.079497147906125</v>
      </c>
      <c r="F106" s="167"/>
      <c r="G106" s="88"/>
      <c r="H106" s="53">
        <v>1246.5713891886544</v>
      </c>
      <c r="I106" s="53">
        <v>1087.8674642702651</v>
      </c>
      <c r="J106" s="53">
        <v>1123.2284342953174</v>
      </c>
      <c r="K106" s="53">
        <v>1030.1963343450618</v>
      </c>
      <c r="L106" s="167"/>
      <c r="M106" s="88"/>
      <c r="N106" s="53">
        <v>878</v>
      </c>
      <c r="O106" s="53">
        <v>646</v>
      </c>
      <c r="P106" s="53">
        <v>577</v>
      </c>
      <c r="Q106" s="53">
        <v>598</v>
      </c>
      <c r="R106" s="167"/>
      <c r="S106" s="93"/>
      <c r="T106" s="53">
        <v>894</v>
      </c>
      <c r="U106" s="53">
        <v>1069</v>
      </c>
      <c r="V106" s="53">
        <v>1084</v>
      </c>
      <c r="W106" s="53">
        <v>934</v>
      </c>
      <c r="X106" s="167"/>
      <c r="Z106" s="167">
        <v>961</v>
      </c>
      <c r="AA106" s="167">
        <v>1191</v>
      </c>
      <c r="AB106" s="167">
        <v>1071</v>
      </c>
      <c r="AC106" s="167">
        <v>1611</v>
      </c>
      <c r="AD106" s="167"/>
      <c r="AE106" s="167"/>
      <c r="AF106" s="167">
        <v>1492</v>
      </c>
      <c r="AG106" s="167">
        <v>1635</v>
      </c>
      <c r="AH106" s="167">
        <v>1444</v>
      </c>
      <c r="AI106" s="167">
        <v>1328</v>
      </c>
      <c r="AJ106" s="167"/>
      <c r="AL106" s="167">
        <v>1317</v>
      </c>
      <c r="AM106" s="167">
        <v>1549</v>
      </c>
      <c r="AN106" s="167">
        <v>1412</v>
      </c>
      <c r="AO106" s="167">
        <v>1436</v>
      </c>
      <c r="AP106" s="167"/>
      <c r="AR106" s="167">
        <v>1519</v>
      </c>
      <c r="AS106" s="167">
        <v>1717</v>
      </c>
      <c r="AT106" s="342">
        <v>1950.4991774416685</v>
      </c>
      <c r="AU106" s="167">
        <v>1759</v>
      </c>
      <c r="AV106" s="167"/>
      <c r="AX106" s="353">
        <v>2124.7656585102613</v>
      </c>
      <c r="AY106" s="353">
        <v>2056</v>
      </c>
      <c r="AZ106" s="353">
        <v>1750</v>
      </c>
      <c r="BA106" s="353">
        <v>1937.134</v>
      </c>
      <c r="BB106" s="353"/>
      <c r="BC106" s="399"/>
      <c r="BD106" s="353">
        <v>1774.46</v>
      </c>
      <c r="BE106" s="353">
        <v>1909.5</v>
      </c>
      <c r="BF106" s="353">
        <v>1777.8</v>
      </c>
      <c r="BG106" s="353">
        <v>1648.8</v>
      </c>
      <c r="BH106" s="353"/>
      <c r="BJ106" s="405">
        <v>1302.5999999999999</v>
      </c>
    </row>
    <row r="107" spans="1:62" x14ac:dyDescent="0.35">
      <c r="A107" s="110" t="s">
        <v>70</v>
      </c>
      <c r="B107" s="53">
        <v>148.9531925</v>
      </c>
      <c r="C107" s="53">
        <v>138.33727200000001</v>
      </c>
      <c r="D107" s="53">
        <v>172.09106180869566</v>
      </c>
      <c r="E107" s="53">
        <v>161.45461499999999</v>
      </c>
      <c r="F107" s="168"/>
      <c r="G107" s="88"/>
      <c r="H107" s="54">
        <v>71.540000000000006</v>
      </c>
      <c r="I107" s="54">
        <v>72.36226953999936</v>
      </c>
      <c r="J107" s="54">
        <v>72.477977407757422</v>
      </c>
      <c r="K107" s="54">
        <v>72.948476098606491</v>
      </c>
      <c r="L107" s="168"/>
      <c r="M107" s="88"/>
      <c r="N107" s="54">
        <v>72.558040988049669</v>
      </c>
      <c r="O107" s="54">
        <v>72.182004128371219</v>
      </c>
      <c r="P107" s="54">
        <v>72.152676700065498</v>
      </c>
      <c r="Q107" s="54">
        <v>71</v>
      </c>
      <c r="R107" s="168"/>
      <c r="S107" s="93"/>
      <c r="T107" s="54">
        <v>70.73022499344026</v>
      </c>
      <c r="U107" s="54">
        <v>71.900000000000006</v>
      </c>
      <c r="V107" s="54">
        <v>72.8</v>
      </c>
      <c r="W107" s="54">
        <v>72.900000000000006</v>
      </c>
      <c r="X107" s="168"/>
      <c r="Z107" s="168">
        <v>73.5</v>
      </c>
      <c r="AA107" s="168">
        <v>74.400000000000006</v>
      </c>
      <c r="AB107" s="168">
        <v>75</v>
      </c>
      <c r="AC107" s="168">
        <v>76.8</v>
      </c>
      <c r="AD107" s="168"/>
      <c r="AE107" s="167"/>
      <c r="AF107" s="168">
        <v>77.400000000000006</v>
      </c>
      <c r="AG107" s="168">
        <v>78.099999999999994</v>
      </c>
      <c r="AH107" s="168">
        <v>78.8</v>
      </c>
      <c r="AI107" s="168">
        <v>79.3</v>
      </c>
      <c r="AJ107" s="168"/>
      <c r="AL107" s="168">
        <v>79.400000000000006</v>
      </c>
      <c r="AM107" s="168">
        <v>79.599999999999994</v>
      </c>
      <c r="AN107" s="168">
        <v>79.900000000000006</v>
      </c>
      <c r="AO107" s="168">
        <v>80.099999999999994</v>
      </c>
      <c r="AP107" s="168"/>
      <c r="AR107" s="168">
        <v>79.624166153363987</v>
      </c>
      <c r="AS107" s="168">
        <v>81.599999999999994</v>
      </c>
      <c r="AT107" s="168">
        <v>82.654030600418338</v>
      </c>
      <c r="AU107" s="346">
        <v>83.3</v>
      </c>
      <c r="AV107" s="346"/>
      <c r="AX107" s="354">
        <v>84.138714779627321</v>
      </c>
      <c r="AY107" s="354">
        <v>84.6</v>
      </c>
      <c r="AZ107" s="354">
        <v>85</v>
      </c>
      <c r="BA107" s="354">
        <v>85.54</v>
      </c>
      <c r="BB107" s="354"/>
      <c r="BC107" s="399"/>
      <c r="BD107" s="354">
        <v>85.78</v>
      </c>
      <c r="BE107" s="354">
        <v>86</v>
      </c>
      <c r="BF107" s="354">
        <v>86.5</v>
      </c>
      <c r="BG107" s="354">
        <v>87</v>
      </c>
      <c r="BH107" s="354"/>
      <c r="BJ107" s="406">
        <v>87.4</v>
      </c>
    </row>
    <row r="108" spans="1:62" x14ac:dyDescent="0.35">
      <c r="A108" s="51" t="s">
        <v>72</v>
      </c>
      <c r="B108" s="54">
        <v>80.96969994891306</v>
      </c>
      <c r="C108" s="54">
        <v>82.534538337433645</v>
      </c>
      <c r="D108" s="54">
        <v>81.492029010283048</v>
      </c>
      <c r="E108" s="54">
        <v>82.863321374004471</v>
      </c>
      <c r="F108" s="167"/>
      <c r="G108" s="88"/>
      <c r="H108" s="53">
        <v>136.61958499999997</v>
      </c>
      <c r="I108" s="53">
        <v>131.16019999999997</v>
      </c>
      <c r="J108" s="53">
        <v>110.16262499999999</v>
      </c>
      <c r="K108" s="53">
        <v>138.348905</v>
      </c>
      <c r="L108" s="167"/>
      <c r="M108" s="88"/>
      <c r="N108" s="53">
        <v>165.164401</v>
      </c>
      <c r="O108" s="53">
        <v>256</v>
      </c>
      <c r="P108" s="53">
        <v>236</v>
      </c>
      <c r="Q108" s="53">
        <v>244</v>
      </c>
      <c r="R108" s="167"/>
      <c r="S108" s="93"/>
      <c r="T108" s="53">
        <v>228</v>
      </c>
      <c r="U108" s="53">
        <v>220</v>
      </c>
      <c r="V108" s="53">
        <v>202</v>
      </c>
      <c r="W108" s="53">
        <v>293</v>
      </c>
      <c r="X108" s="167"/>
      <c r="Z108" s="167">
        <v>361</v>
      </c>
      <c r="AA108" s="167">
        <v>385</v>
      </c>
      <c r="AB108" s="167">
        <v>392</v>
      </c>
      <c r="AC108" s="167">
        <v>378</v>
      </c>
      <c r="AD108" s="167"/>
      <c r="AE108" s="167"/>
      <c r="AF108" s="167">
        <v>360</v>
      </c>
      <c r="AG108" s="167">
        <v>340</v>
      </c>
      <c r="AH108" s="167">
        <v>325</v>
      </c>
      <c r="AI108" s="167">
        <v>301</v>
      </c>
      <c r="AJ108" s="167"/>
      <c r="AL108" s="167">
        <v>367</v>
      </c>
      <c r="AM108" s="167">
        <v>354</v>
      </c>
      <c r="AN108" s="167">
        <v>350</v>
      </c>
      <c r="AO108" s="167">
        <v>342</v>
      </c>
      <c r="AP108" s="167"/>
      <c r="AR108" s="167">
        <v>332</v>
      </c>
      <c r="AS108" s="167">
        <v>306</v>
      </c>
      <c r="AT108" s="342">
        <v>264.64999999999998</v>
      </c>
      <c r="AU108" s="167">
        <v>215</v>
      </c>
      <c r="AV108" s="167"/>
      <c r="AX108" s="353">
        <v>180.32</v>
      </c>
      <c r="AY108" s="353">
        <v>144</v>
      </c>
      <c r="AZ108" s="353">
        <v>210</v>
      </c>
      <c r="BA108" s="353">
        <v>174.44</v>
      </c>
      <c r="BB108" s="353"/>
      <c r="BC108" s="399"/>
      <c r="BD108" s="353">
        <v>155.58000000000001</v>
      </c>
      <c r="BE108" s="353">
        <v>144.69999999999999</v>
      </c>
      <c r="BF108" s="353">
        <v>122.3</v>
      </c>
      <c r="BG108" s="353">
        <v>119.7</v>
      </c>
      <c r="BH108" s="353"/>
      <c r="BJ108" s="405">
        <v>156.5</v>
      </c>
    </row>
    <row r="109" spans="1:62" x14ac:dyDescent="0.35">
      <c r="A109" s="110" t="s">
        <v>70</v>
      </c>
      <c r="B109" s="4"/>
      <c r="C109" s="4"/>
      <c r="D109" s="4"/>
      <c r="E109" s="4"/>
      <c r="F109" s="168"/>
      <c r="G109" s="88"/>
      <c r="H109" s="54">
        <v>82.08</v>
      </c>
      <c r="I109" s="54">
        <v>82.399017852816698</v>
      </c>
      <c r="J109" s="54">
        <v>81.704318336317471</v>
      </c>
      <c r="K109" s="54">
        <v>81.874363978522169</v>
      </c>
      <c r="L109" s="168"/>
      <c r="M109" s="88"/>
      <c r="N109" s="54">
        <v>81.629891980443674</v>
      </c>
      <c r="O109" s="54">
        <v>84.113609018168361</v>
      </c>
      <c r="P109" s="54">
        <v>82.057925454240319</v>
      </c>
      <c r="Q109" s="54">
        <v>85.4</v>
      </c>
      <c r="R109" s="168"/>
      <c r="S109" s="93"/>
      <c r="T109" s="54">
        <v>85.896408924080561</v>
      </c>
      <c r="U109" s="54">
        <v>87.4</v>
      </c>
      <c r="V109" s="54">
        <v>88.6</v>
      </c>
      <c r="W109" s="54">
        <v>88.8</v>
      </c>
      <c r="X109" s="168"/>
      <c r="Z109" s="168">
        <v>88.2</v>
      </c>
      <c r="AA109" s="168">
        <v>88.4</v>
      </c>
      <c r="AB109" s="168">
        <v>88.7</v>
      </c>
      <c r="AC109" s="168">
        <v>89.7</v>
      </c>
      <c r="AD109" s="168"/>
      <c r="AE109" s="167"/>
      <c r="AF109" s="168">
        <v>90.2</v>
      </c>
      <c r="AG109" s="168">
        <v>90.5</v>
      </c>
      <c r="AH109" s="168">
        <v>91.9</v>
      </c>
      <c r="AI109" s="168">
        <v>93</v>
      </c>
      <c r="AJ109" s="168"/>
      <c r="AL109" s="168">
        <v>94.4</v>
      </c>
      <c r="AM109" s="168">
        <v>94.8</v>
      </c>
      <c r="AN109" s="168">
        <v>94.8</v>
      </c>
      <c r="AO109" s="168">
        <v>95.3</v>
      </c>
      <c r="AP109" s="168"/>
      <c r="AR109" s="168">
        <v>93.461077284263212</v>
      </c>
      <c r="AS109" s="168">
        <v>95</v>
      </c>
      <c r="AT109" s="168">
        <v>95.195125988669233</v>
      </c>
      <c r="AU109" s="346">
        <v>95</v>
      </c>
      <c r="AV109" s="346"/>
      <c r="AX109" s="354">
        <v>93.880944380420658</v>
      </c>
      <c r="AY109" s="354">
        <v>93.8</v>
      </c>
      <c r="AZ109" s="354">
        <v>94.6</v>
      </c>
      <c r="BA109" s="354">
        <v>94.266999999999996</v>
      </c>
      <c r="BB109" s="354"/>
      <c r="BC109" s="399"/>
      <c r="BD109" s="354">
        <v>94.81</v>
      </c>
      <c r="BE109" s="354">
        <v>96.9</v>
      </c>
      <c r="BF109" s="354">
        <v>97.6</v>
      </c>
      <c r="BG109" s="354">
        <v>97.6</v>
      </c>
      <c r="BH109" s="354"/>
      <c r="BJ109" s="406">
        <v>99.6</v>
      </c>
    </row>
    <row r="110" spans="1:62" ht="17" x14ac:dyDescent="0.35">
      <c r="A110" s="51"/>
      <c r="B110" s="18">
        <v>113.39616965687168</v>
      </c>
      <c r="C110" s="18">
        <v>108.00962014301977</v>
      </c>
      <c r="D110" s="18">
        <v>104.41068961010602</v>
      </c>
      <c r="E110" s="18">
        <v>105.6008431587624</v>
      </c>
      <c r="F110" s="166"/>
      <c r="G110" s="93"/>
      <c r="H110" s="4"/>
      <c r="I110" s="4"/>
      <c r="J110" s="4"/>
      <c r="K110" s="4"/>
      <c r="L110" s="166"/>
      <c r="M110" s="93"/>
      <c r="N110" s="4"/>
      <c r="O110" s="4"/>
      <c r="P110" s="4"/>
      <c r="Q110" s="4"/>
      <c r="R110" s="166"/>
      <c r="S110" s="93"/>
      <c r="T110" s="4"/>
      <c r="U110" s="4"/>
      <c r="V110" s="4"/>
      <c r="W110" s="4"/>
      <c r="X110" s="166"/>
      <c r="Z110" s="165"/>
      <c r="AA110" s="184"/>
      <c r="AB110" s="184"/>
      <c r="AC110" s="184"/>
      <c r="AD110" s="184"/>
      <c r="AE110" s="184"/>
      <c r="AF110" s="178"/>
      <c r="AG110" s="178"/>
      <c r="AH110" s="178"/>
      <c r="AI110" s="178"/>
      <c r="AJ110" s="178"/>
      <c r="AL110" s="178"/>
      <c r="AM110" s="178"/>
      <c r="AN110" s="178"/>
      <c r="AO110" s="178"/>
      <c r="AP110" s="178"/>
      <c r="AR110" s="178"/>
      <c r="AS110" s="178"/>
      <c r="AT110" s="178"/>
      <c r="BC110" s="399"/>
    </row>
    <row r="111" spans="1:62" s="105" customFormat="1" x14ac:dyDescent="0.35">
      <c r="A111" s="146" t="s">
        <v>73</v>
      </c>
      <c r="B111" s="15"/>
      <c r="C111" s="15"/>
      <c r="D111" s="15"/>
      <c r="E111" s="15"/>
      <c r="F111" s="71"/>
      <c r="G111" s="88"/>
      <c r="H111" s="18">
        <v>106</v>
      </c>
      <c r="I111" s="18">
        <v>107</v>
      </c>
      <c r="J111" s="18">
        <v>102</v>
      </c>
      <c r="K111" s="18">
        <v>95</v>
      </c>
      <c r="L111" s="71"/>
      <c r="M111" s="88"/>
      <c r="N111" s="18">
        <v>104</v>
      </c>
      <c r="O111" s="18">
        <v>106</v>
      </c>
      <c r="P111" s="18">
        <v>105</v>
      </c>
      <c r="Q111" s="18">
        <v>102</v>
      </c>
      <c r="R111" s="71"/>
      <c r="S111" s="38"/>
      <c r="T111" s="18">
        <v>108</v>
      </c>
      <c r="U111" s="18">
        <v>112</v>
      </c>
      <c r="V111" s="18">
        <v>107</v>
      </c>
      <c r="W111" s="18">
        <v>102</v>
      </c>
      <c r="X111" s="71"/>
      <c r="Y111" s="178"/>
      <c r="Z111" s="71">
        <v>110</v>
      </c>
      <c r="AA111" s="71">
        <v>114</v>
      </c>
      <c r="AB111" s="71">
        <v>112</v>
      </c>
      <c r="AC111" s="71">
        <v>112</v>
      </c>
      <c r="AD111" s="71"/>
      <c r="AE111" s="72"/>
      <c r="AF111" s="71">
        <v>107</v>
      </c>
      <c r="AG111" s="71">
        <v>97</v>
      </c>
      <c r="AH111" s="71">
        <v>95</v>
      </c>
      <c r="AI111" s="71">
        <v>92</v>
      </c>
      <c r="AJ111" s="71"/>
      <c r="AK111"/>
      <c r="AL111" s="71">
        <v>93</v>
      </c>
      <c r="AM111" s="71">
        <v>92</v>
      </c>
      <c r="AN111" s="71">
        <v>101</v>
      </c>
      <c r="AO111" s="71">
        <v>97</v>
      </c>
      <c r="AP111" s="71"/>
      <c r="AQ111"/>
      <c r="AR111" s="71">
        <v>99.679128065694613</v>
      </c>
      <c r="AS111" s="71">
        <v>98</v>
      </c>
      <c r="AT111" s="71">
        <v>98.477178318841169</v>
      </c>
      <c r="AU111" s="71">
        <v>95.555615973288596</v>
      </c>
      <c r="AV111" s="71"/>
      <c r="AW111"/>
      <c r="AX111" s="71">
        <v>97</v>
      </c>
      <c r="AY111" s="71">
        <v>97</v>
      </c>
      <c r="AZ111" s="71">
        <v>91</v>
      </c>
      <c r="BA111" s="71">
        <v>92</v>
      </c>
      <c r="BB111" s="71"/>
      <c r="BC111" s="399"/>
      <c r="BD111" s="71">
        <v>93</v>
      </c>
      <c r="BE111" s="71">
        <v>94</v>
      </c>
      <c r="BF111" s="71">
        <v>88</v>
      </c>
      <c r="BG111" s="71">
        <v>88.035780425803168</v>
      </c>
      <c r="BH111" s="71"/>
      <c r="BJ111" s="71">
        <v>95</v>
      </c>
    </row>
    <row r="112" spans="1:62" x14ac:dyDescent="0.35">
      <c r="A112" s="145"/>
      <c r="B112" s="115"/>
      <c r="C112" s="115"/>
      <c r="D112" s="115"/>
      <c r="E112" s="115"/>
      <c r="F112" s="169"/>
      <c r="G112" s="116"/>
      <c r="H112" s="115"/>
      <c r="I112" s="115"/>
      <c r="J112" s="115"/>
      <c r="K112" s="115"/>
      <c r="L112" s="169"/>
      <c r="M112" s="116"/>
      <c r="N112" s="115"/>
      <c r="O112" s="115"/>
      <c r="P112" s="115"/>
      <c r="Q112" s="115"/>
      <c r="R112" s="169"/>
      <c r="S112" s="116"/>
      <c r="AF112" s="200"/>
      <c r="AG112" s="200"/>
      <c r="AH112" s="200"/>
      <c r="AI112" s="200"/>
      <c r="AJ112" s="200"/>
      <c r="AL112" s="200"/>
      <c r="AM112" s="200"/>
      <c r="AN112" s="200"/>
      <c r="AO112" s="200"/>
      <c r="AR112" s="200"/>
      <c r="AS112" s="200"/>
      <c r="AT112" s="200"/>
    </row>
    <row r="113" spans="1:46" x14ac:dyDescent="0.35">
      <c r="A113" s="149" t="s">
        <v>256</v>
      </c>
      <c r="B113" s="314"/>
      <c r="C113" s="314"/>
      <c r="D113" s="314"/>
      <c r="E113" s="314"/>
      <c r="F113" s="314"/>
      <c r="G113" s="314"/>
      <c r="H113" s="314"/>
      <c r="I113" s="314"/>
      <c r="J113" s="314"/>
      <c r="K113" s="314"/>
      <c r="L113" s="314"/>
      <c r="M113" s="314"/>
      <c r="N113" s="314"/>
      <c r="O113" s="314"/>
      <c r="P113" s="314"/>
      <c r="Q113" s="314"/>
      <c r="R113" s="314"/>
      <c r="S113" s="314"/>
      <c r="T113" s="314"/>
      <c r="U113" s="314"/>
      <c r="V113" s="314"/>
      <c r="W113" s="314"/>
      <c r="X113" s="314"/>
      <c r="Y113" s="314"/>
      <c r="Z113" s="314"/>
      <c r="AF113" s="200"/>
      <c r="AG113" s="200"/>
      <c r="AH113" s="200"/>
      <c r="AI113" s="200"/>
      <c r="AJ113" s="200"/>
      <c r="AL113" s="200"/>
      <c r="AM113" s="200"/>
      <c r="AN113" s="200"/>
      <c r="AO113" s="200"/>
      <c r="AR113" s="200"/>
      <c r="AS113" s="200"/>
      <c r="AT113" s="200"/>
    </row>
    <row r="114" spans="1:46" x14ac:dyDescent="0.35">
      <c r="A114" s="314" t="s">
        <v>215</v>
      </c>
      <c r="B114" s="314"/>
      <c r="C114" s="314"/>
      <c r="D114" s="314"/>
      <c r="E114" s="314"/>
      <c r="F114" s="170"/>
      <c r="G114" s="91"/>
      <c r="H114" s="314"/>
      <c r="I114" s="314"/>
      <c r="J114" s="314"/>
      <c r="K114" s="314"/>
      <c r="L114" s="170"/>
      <c r="M114" s="91"/>
      <c r="N114" s="314"/>
      <c r="O114" s="314"/>
      <c r="P114" s="314"/>
      <c r="Q114" s="314"/>
      <c r="R114" s="170"/>
      <c r="S114" s="91"/>
      <c r="T114" s="94"/>
      <c r="U114" s="94"/>
      <c r="V114" s="94"/>
      <c r="W114" s="94"/>
      <c r="X114" s="171"/>
      <c r="Y114" s="201"/>
      <c r="Z114" s="171"/>
      <c r="AF114" s="200"/>
      <c r="AG114" s="200"/>
      <c r="AH114" s="200"/>
      <c r="AI114" s="200"/>
      <c r="AJ114" s="200"/>
      <c r="AL114" s="200"/>
      <c r="AM114" s="200"/>
      <c r="AN114" s="200"/>
      <c r="AO114" s="200"/>
      <c r="AR114" s="200"/>
      <c r="AS114" s="200"/>
      <c r="AT114" s="200"/>
    </row>
    <row r="115" spans="1:46" x14ac:dyDescent="0.35">
      <c r="A115" s="314" t="s">
        <v>369</v>
      </c>
      <c r="B115" s="94"/>
      <c r="C115" s="94"/>
      <c r="D115" s="94"/>
      <c r="E115" s="94"/>
      <c r="F115" s="171"/>
      <c r="G115" s="97"/>
      <c r="H115" s="94"/>
      <c r="I115" s="94"/>
      <c r="J115" s="94"/>
      <c r="K115" s="94"/>
      <c r="L115" s="171"/>
      <c r="M115" s="97"/>
      <c r="N115" s="94"/>
      <c r="O115" s="94"/>
      <c r="P115" s="94"/>
      <c r="Q115" s="94"/>
      <c r="R115" s="171"/>
      <c r="S115" s="97"/>
      <c r="T115" s="94"/>
      <c r="U115" s="94"/>
      <c r="V115" s="94"/>
      <c r="W115" s="94"/>
      <c r="X115" s="171"/>
      <c r="Y115" s="201"/>
      <c r="Z115" s="171"/>
      <c r="AF115" s="200"/>
      <c r="AG115" s="200"/>
      <c r="AH115" s="200"/>
      <c r="AI115" s="200"/>
      <c r="AJ115" s="200"/>
      <c r="AL115" s="200"/>
      <c r="AM115" s="200"/>
      <c r="AN115" s="200"/>
      <c r="AO115" s="200"/>
      <c r="AR115" s="200"/>
      <c r="AS115" s="200"/>
      <c r="AT115" s="200"/>
    </row>
    <row r="116" spans="1:46" x14ac:dyDescent="0.35">
      <c r="A116" s="96" t="s">
        <v>241</v>
      </c>
      <c r="B116" s="94"/>
      <c r="C116" s="94"/>
      <c r="D116" s="94"/>
      <c r="E116" s="94"/>
      <c r="F116" s="171"/>
      <c r="G116" s="97"/>
      <c r="H116" s="94"/>
      <c r="I116" s="94"/>
      <c r="J116" s="94"/>
      <c r="K116" s="94"/>
      <c r="L116" s="171"/>
      <c r="M116" s="97"/>
      <c r="N116" s="94"/>
      <c r="O116" s="94"/>
      <c r="P116" s="94"/>
      <c r="Q116" s="94"/>
      <c r="R116" s="171"/>
      <c r="S116" s="97"/>
      <c r="T116" s="94"/>
      <c r="U116" s="94"/>
      <c r="V116" s="94"/>
      <c r="W116" s="94"/>
      <c r="X116" s="171"/>
      <c r="Y116" s="201"/>
      <c r="Z116" s="171"/>
    </row>
    <row r="117" spans="1:46" x14ac:dyDescent="0.35">
      <c r="A117" s="94" t="s">
        <v>242</v>
      </c>
      <c r="B117" s="94"/>
      <c r="C117" s="94"/>
      <c r="D117" s="94"/>
      <c r="E117" s="94"/>
      <c r="F117" s="171"/>
      <c r="G117" s="97"/>
      <c r="H117" s="94"/>
      <c r="I117" s="94"/>
      <c r="J117" s="94"/>
      <c r="K117" s="94"/>
      <c r="L117" s="171"/>
      <c r="M117" s="97"/>
      <c r="N117" s="94"/>
      <c r="O117" s="94"/>
      <c r="P117" s="94"/>
      <c r="Q117" s="94"/>
      <c r="R117" s="171"/>
      <c r="S117" s="97"/>
      <c r="T117" s="94"/>
      <c r="U117" s="94"/>
      <c r="V117" s="94"/>
      <c r="W117" s="94"/>
      <c r="X117" s="171"/>
      <c r="Y117" s="201"/>
      <c r="Z117" s="171"/>
    </row>
    <row r="118" spans="1:46" x14ac:dyDescent="0.35">
      <c r="A118" s="94" t="s">
        <v>340</v>
      </c>
    </row>
    <row r="119" spans="1:46" x14ac:dyDescent="0.35">
      <c r="A119" s="298"/>
    </row>
  </sheetData>
  <mergeCells count="12">
    <mergeCell ref="A32:BD32"/>
    <mergeCell ref="A1:A2"/>
    <mergeCell ref="AX1:BB1"/>
    <mergeCell ref="AR1:AV1"/>
    <mergeCell ref="AL1:AP1"/>
    <mergeCell ref="B1:F1"/>
    <mergeCell ref="H1:L1"/>
    <mergeCell ref="N1:R1"/>
    <mergeCell ref="AF1:AJ1"/>
    <mergeCell ref="T1:X1"/>
    <mergeCell ref="Z1:AD1"/>
    <mergeCell ref="BD1:BH1"/>
  </mergeCells>
  <pageMargins left="0.7" right="0.7" top="0.75" bottom="0.75" header="0.3" footer="0.3"/>
  <pageSetup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A97"/>
  <sheetViews>
    <sheetView showGridLines="0" zoomScaleNormal="96" zoomScaleSheetLayoutView="100" workbookViewId="0">
      <pane xSplit="1" ySplit="1" topLeftCell="AS2" activePane="bottomRight" state="frozen"/>
      <selection activeCell="AQ61" sqref="AQ61"/>
      <selection pane="topRight" activeCell="AQ61" sqref="AQ61"/>
      <selection pane="bottomLeft" activeCell="AQ61" sqref="AQ61"/>
      <selection pane="bottomRight" activeCell="AZ2" sqref="AZ2"/>
    </sheetView>
  </sheetViews>
  <sheetFormatPr defaultColWidth="9.1796875" defaultRowHeight="14.5" outlineLevelCol="1" x14ac:dyDescent="0.35"/>
  <cols>
    <col min="1" max="1" width="68.7265625" style="34" customWidth="1"/>
    <col min="2" max="4" width="12.7265625" style="34" hidden="1" customWidth="1" outlineLevel="1"/>
    <col min="5" max="5" width="12.7265625" style="271" hidden="1" customWidth="1" collapsed="1"/>
    <col min="6" max="6" width="2.26953125" style="267" hidden="1" customWidth="1"/>
    <col min="7" max="9" width="12.7265625" style="271" hidden="1" customWidth="1" outlineLevel="1"/>
    <col min="10" max="10" width="12.7265625" style="271" hidden="1" customWidth="1" collapsed="1"/>
    <col min="11" max="11" width="2.26953125" style="267" hidden="1" customWidth="1"/>
    <col min="12" max="14" width="12.7265625" style="271" hidden="1" customWidth="1" outlineLevel="1"/>
    <col min="15" max="15" width="12.7265625" style="271" hidden="1" customWidth="1" collapsed="1"/>
    <col min="16" max="16" width="2.26953125" style="267" customWidth="1"/>
    <col min="17" max="19" width="12.7265625" style="271" hidden="1" customWidth="1" outlineLevel="1"/>
    <col min="20" max="20" width="12.7265625" style="258" hidden="1" customWidth="1" collapsed="1"/>
    <col min="21" max="21" width="2.26953125" style="267" customWidth="1"/>
    <col min="22" max="24" width="12.7265625" style="258" hidden="1" customWidth="1" outlineLevel="1"/>
    <col min="25" max="25" width="12.7265625" style="258" customWidth="1" collapsed="1"/>
    <col min="26" max="26" width="2.26953125" style="188" customWidth="1"/>
    <col min="27" max="29" width="12.7265625" style="271" hidden="1" customWidth="1" outlineLevel="1"/>
    <col min="30" max="30" width="12.7265625" style="271" customWidth="1" collapsed="1"/>
    <col min="31" max="31" width="2.26953125" style="34" customWidth="1"/>
    <col min="32" max="34" width="12.7265625" style="271" hidden="1" customWidth="1" outlineLevel="1"/>
    <col min="35" max="35" width="12.7265625" style="271" customWidth="1" collapsed="1"/>
    <col min="36" max="36" width="2.7265625" style="34" customWidth="1"/>
    <col min="37" max="39" width="12.7265625" style="271" hidden="1" customWidth="1" outlineLevel="1"/>
    <col min="40" max="40" width="12.7265625" style="271" customWidth="1" collapsed="1"/>
    <col min="41" max="41" width="3.453125" style="34" customWidth="1"/>
    <col min="42" max="44" width="12.7265625" style="271" hidden="1" customWidth="1" outlineLevel="1"/>
    <col min="45" max="45" width="12.7265625" style="271" customWidth="1" collapsed="1"/>
    <col min="46" max="46" width="3.81640625" style="34" customWidth="1"/>
    <col min="47" max="49" width="12.7265625" style="271" customWidth="1" outlineLevel="1"/>
    <col min="50" max="50" width="12.7265625" style="271" customWidth="1"/>
    <col min="51" max="51" width="4" style="34" customWidth="1"/>
    <col min="52" max="52" width="12.7265625" style="271" customWidth="1"/>
    <col min="53" max="53" width="9.1796875" style="34"/>
    <col min="54" max="54" width="47.26953125" style="34" customWidth="1"/>
    <col min="55" max="16384" width="9.1796875" style="34"/>
  </cols>
  <sheetData>
    <row r="1" spans="1:53" s="8" customFormat="1" ht="17.25" customHeight="1" x14ac:dyDescent="0.35">
      <c r="A1" s="102" t="s">
        <v>262</v>
      </c>
      <c r="B1" s="126">
        <v>42185</v>
      </c>
      <c r="C1" s="126">
        <v>42277</v>
      </c>
      <c r="D1" s="126">
        <v>42369</v>
      </c>
      <c r="E1" s="126">
        <v>42460</v>
      </c>
      <c r="F1" s="127"/>
      <c r="G1" s="126">
        <v>42551</v>
      </c>
      <c r="H1" s="126">
        <v>42643</v>
      </c>
      <c r="I1" s="126">
        <v>42735</v>
      </c>
      <c r="J1" s="126">
        <v>42825</v>
      </c>
      <c r="K1" s="127"/>
      <c r="L1" s="131">
        <v>42916</v>
      </c>
      <c r="M1" s="131">
        <v>43008</v>
      </c>
      <c r="N1" s="131">
        <v>43100</v>
      </c>
      <c r="O1" s="131">
        <v>43190</v>
      </c>
      <c r="P1" s="127"/>
      <c r="Q1" s="131">
        <v>43281</v>
      </c>
      <c r="R1" s="131">
        <v>43373</v>
      </c>
      <c r="S1" s="131">
        <v>43465</v>
      </c>
      <c r="T1" s="131">
        <v>43555</v>
      </c>
      <c r="U1" s="281"/>
      <c r="V1" s="131">
        <v>43646</v>
      </c>
      <c r="W1" s="131">
        <v>43738</v>
      </c>
      <c r="X1" s="131">
        <v>43830</v>
      </c>
      <c r="Y1" s="131">
        <v>43921</v>
      </c>
      <c r="Z1" s="128"/>
      <c r="AA1" s="131">
        <v>44002</v>
      </c>
      <c r="AB1" s="131">
        <v>44094</v>
      </c>
      <c r="AC1" s="131">
        <v>44185</v>
      </c>
      <c r="AD1" s="131">
        <v>44275</v>
      </c>
      <c r="AF1" s="126">
        <v>44367</v>
      </c>
      <c r="AG1" s="126">
        <v>44459</v>
      </c>
      <c r="AH1" s="126">
        <v>44551</v>
      </c>
      <c r="AI1" s="131">
        <v>44640</v>
      </c>
      <c r="AK1" s="126">
        <v>44732</v>
      </c>
      <c r="AL1" s="126">
        <v>44824</v>
      </c>
      <c r="AM1" s="126">
        <v>44915</v>
      </c>
      <c r="AN1" s="126">
        <v>45016</v>
      </c>
      <c r="AP1" s="126">
        <v>45107</v>
      </c>
      <c r="AQ1" s="126">
        <v>45192</v>
      </c>
      <c r="AR1" s="126">
        <v>45283</v>
      </c>
      <c r="AS1" s="126">
        <v>45374</v>
      </c>
      <c r="AU1" s="126">
        <v>45466</v>
      </c>
      <c r="AV1" s="126">
        <v>45558</v>
      </c>
      <c r="AW1" s="126">
        <v>45649</v>
      </c>
      <c r="AX1" s="126">
        <v>45739</v>
      </c>
      <c r="AZ1" s="126">
        <v>45831</v>
      </c>
    </row>
    <row r="2" spans="1:53" s="8" customFormat="1" x14ac:dyDescent="0.35">
      <c r="A2" s="64" t="s">
        <v>82</v>
      </c>
      <c r="B2" s="64"/>
      <c r="C2" s="64"/>
      <c r="D2" s="64"/>
      <c r="E2" s="282"/>
      <c r="F2" s="282"/>
      <c r="G2" s="282"/>
      <c r="H2" s="282"/>
      <c r="I2" s="282"/>
      <c r="J2" s="282"/>
      <c r="K2" s="282"/>
      <c r="L2" s="282"/>
      <c r="M2" s="282"/>
      <c r="N2" s="282"/>
      <c r="O2" s="282"/>
      <c r="P2" s="282"/>
      <c r="Q2" s="283"/>
      <c r="R2" s="283"/>
      <c r="S2" s="283"/>
      <c r="T2" s="283"/>
      <c r="U2" s="251"/>
      <c r="V2" s="283"/>
      <c r="W2" s="283"/>
      <c r="X2" s="283"/>
      <c r="Y2" s="283"/>
      <c r="Z2" s="283"/>
      <c r="AA2" s="283"/>
      <c r="AB2" s="283"/>
      <c r="AC2" s="283"/>
      <c r="AD2" s="283"/>
      <c r="AF2" s="283"/>
      <c r="AG2" s="283"/>
      <c r="AH2" s="283"/>
      <c r="AI2" s="283"/>
      <c r="AK2" s="283"/>
      <c r="AL2" s="283"/>
      <c r="AM2" s="283"/>
      <c r="AN2" s="283"/>
      <c r="AP2" s="283"/>
      <c r="AQ2" s="283"/>
      <c r="AR2" s="283"/>
      <c r="AS2" s="283"/>
      <c r="AU2" s="283"/>
      <c r="AV2" s="283"/>
      <c r="AW2" s="283"/>
      <c r="AX2" s="283"/>
      <c r="AZ2" s="283"/>
    </row>
    <row r="3" spans="1:53" s="8" customFormat="1" x14ac:dyDescent="0.35">
      <c r="A3" s="66" t="s">
        <v>83</v>
      </c>
      <c r="B3" s="66"/>
      <c r="C3" s="66"/>
      <c r="D3" s="66"/>
      <c r="E3" s="284"/>
      <c r="F3" s="282"/>
      <c r="G3" s="284"/>
      <c r="H3" s="284"/>
      <c r="I3" s="284" t="s">
        <v>210</v>
      </c>
      <c r="J3" s="284"/>
      <c r="K3" s="282"/>
      <c r="L3" s="284"/>
      <c r="M3" s="284"/>
      <c r="N3" s="284"/>
      <c r="O3" s="284"/>
      <c r="P3" s="282"/>
      <c r="Q3" s="285"/>
      <c r="R3" s="285"/>
      <c r="S3" s="285"/>
      <c r="T3" s="285"/>
      <c r="U3" s="251"/>
      <c r="V3" s="285"/>
      <c r="W3" s="285"/>
      <c r="X3" s="285"/>
      <c r="Y3" s="285"/>
      <c r="Z3" s="283"/>
      <c r="AA3" s="285"/>
      <c r="AB3" s="285"/>
      <c r="AC3" s="285"/>
      <c r="AD3" s="285"/>
      <c r="AF3" s="285"/>
      <c r="AG3" s="285"/>
      <c r="AH3" s="285"/>
      <c r="AI3" s="285"/>
      <c r="AK3" s="285"/>
      <c r="AL3" s="285"/>
      <c r="AM3" s="285"/>
      <c r="AN3" s="285"/>
      <c r="AP3" s="285"/>
      <c r="AQ3" s="285"/>
      <c r="AR3" s="285"/>
      <c r="AS3" s="285"/>
      <c r="AU3" s="285"/>
      <c r="AV3" s="285"/>
      <c r="AW3" s="285"/>
      <c r="AX3" s="285"/>
      <c r="AZ3" s="285"/>
    </row>
    <row r="4" spans="1:53" s="8" customFormat="1" x14ac:dyDescent="0.35">
      <c r="A4" s="63" t="s">
        <v>84</v>
      </c>
      <c r="B4" s="81">
        <v>22474.469907981631</v>
      </c>
      <c r="C4" s="81">
        <v>22675.532292</v>
      </c>
      <c r="D4" s="81">
        <v>23520.242286087709</v>
      </c>
      <c r="E4" s="286">
        <v>25178.151284964209</v>
      </c>
      <c r="F4" s="251"/>
      <c r="G4" s="286">
        <v>26691.568212999999</v>
      </c>
      <c r="H4" s="286">
        <v>30306.930968000001</v>
      </c>
      <c r="I4" s="286">
        <v>31158.424766000007</v>
      </c>
      <c r="J4" s="286">
        <v>30717.414755000002</v>
      </c>
      <c r="K4" s="251"/>
      <c r="L4" s="286">
        <v>29999.483298160005</v>
      </c>
      <c r="M4" s="286">
        <v>30207.258215160011</v>
      </c>
      <c r="N4" s="286">
        <v>30060.11388416</v>
      </c>
      <c r="O4" s="286">
        <v>29809.579109522612</v>
      </c>
      <c r="P4" s="251"/>
      <c r="Q4" s="286">
        <v>28958.774704522606</v>
      </c>
      <c r="R4" s="286">
        <v>28522.511968522616</v>
      </c>
      <c r="S4" s="286">
        <v>26552.212177522611</v>
      </c>
      <c r="T4" s="286">
        <v>26228.669109522612</v>
      </c>
      <c r="U4" s="251"/>
      <c r="V4" s="286">
        <v>27243</v>
      </c>
      <c r="W4" s="286">
        <v>26872</v>
      </c>
      <c r="X4" s="286">
        <v>26544</v>
      </c>
      <c r="Y4" s="286">
        <v>26609</v>
      </c>
      <c r="Z4" s="286"/>
      <c r="AA4" s="286">
        <v>26254</v>
      </c>
      <c r="AB4" s="286">
        <v>25677</v>
      </c>
      <c r="AC4" s="286">
        <v>25378</v>
      </c>
      <c r="AD4" s="286">
        <v>24632</v>
      </c>
      <c r="AF4" s="286">
        <v>24457</v>
      </c>
      <c r="AG4" s="286">
        <v>23913</v>
      </c>
      <c r="AH4" s="286">
        <v>23837</v>
      </c>
      <c r="AI4" s="286">
        <v>26823</v>
      </c>
      <c r="AK4" s="286">
        <v>25929</v>
      </c>
      <c r="AL4" s="286">
        <v>25661</v>
      </c>
      <c r="AM4" s="286">
        <v>26857</v>
      </c>
      <c r="AN4" s="286">
        <v>28622</v>
      </c>
      <c r="AP4" s="286">
        <v>27899</v>
      </c>
      <c r="AQ4" s="286">
        <v>27124</v>
      </c>
      <c r="AR4" s="286">
        <v>26300</v>
      </c>
      <c r="AS4" s="286">
        <v>25577</v>
      </c>
      <c r="AU4" s="286">
        <v>24576</v>
      </c>
      <c r="AV4" s="286">
        <v>24422</v>
      </c>
      <c r="AW4" s="286">
        <v>23481</v>
      </c>
      <c r="AX4" s="286">
        <v>23805</v>
      </c>
      <c r="AY4" s="380"/>
      <c r="AZ4" s="286">
        <v>23990</v>
      </c>
      <c r="BA4" s="381"/>
    </row>
    <row r="5" spans="1:53" s="8" customFormat="1" x14ac:dyDescent="0.35">
      <c r="A5" s="67" t="s">
        <v>85</v>
      </c>
      <c r="B5" s="82">
        <v>6081.0152907508655</v>
      </c>
      <c r="C5" s="82">
        <v>6722.6090560000002</v>
      </c>
      <c r="D5" s="82">
        <v>5550.5094571593309</v>
      </c>
      <c r="E5" s="287">
        <v>6294.0472108088652</v>
      </c>
      <c r="F5" s="251"/>
      <c r="G5" s="287">
        <v>6724.2571459999999</v>
      </c>
      <c r="H5" s="287">
        <v>4786.1373009999998</v>
      </c>
      <c r="I5" s="287">
        <v>3484.6195200000002</v>
      </c>
      <c r="J5" s="287">
        <v>3728.6312339999999</v>
      </c>
      <c r="K5" s="251"/>
      <c r="L5" s="287">
        <v>3693.079322</v>
      </c>
      <c r="M5" s="287">
        <v>3760.2201409999998</v>
      </c>
      <c r="N5" s="287">
        <v>2713.4227579999997</v>
      </c>
      <c r="O5" s="287">
        <v>2399.1685670000002</v>
      </c>
      <c r="P5" s="251"/>
      <c r="Q5" s="287">
        <v>2576.3209900000002</v>
      </c>
      <c r="R5" s="287">
        <v>2607.957398</v>
      </c>
      <c r="S5" s="287">
        <v>2720.6688570000001</v>
      </c>
      <c r="T5" s="287">
        <v>2763</v>
      </c>
      <c r="U5" s="251"/>
      <c r="V5" s="287">
        <v>878</v>
      </c>
      <c r="W5" s="287">
        <v>1379</v>
      </c>
      <c r="X5" s="287">
        <v>1341</v>
      </c>
      <c r="Y5" s="287">
        <v>501</v>
      </c>
      <c r="Z5" s="286"/>
      <c r="AA5" s="287">
        <v>811</v>
      </c>
      <c r="AB5" s="287">
        <v>814</v>
      </c>
      <c r="AC5" s="287">
        <v>1129</v>
      </c>
      <c r="AD5" s="287">
        <v>1183</v>
      </c>
      <c r="AF5" s="287">
        <v>1575</v>
      </c>
      <c r="AG5" s="287">
        <v>1699</v>
      </c>
      <c r="AH5" s="287">
        <v>2070</v>
      </c>
      <c r="AI5" s="287">
        <v>1651</v>
      </c>
      <c r="AK5" s="287">
        <v>2226</v>
      </c>
      <c r="AL5" s="287">
        <v>2517</v>
      </c>
      <c r="AM5" s="287">
        <v>2997</v>
      </c>
      <c r="AN5" s="287">
        <v>836</v>
      </c>
      <c r="AP5" s="287">
        <v>1130</v>
      </c>
      <c r="AQ5" s="287">
        <v>1244</v>
      </c>
      <c r="AR5" s="287">
        <v>1440</v>
      </c>
      <c r="AS5" s="287">
        <v>1011</v>
      </c>
      <c r="AU5" s="287">
        <v>995</v>
      </c>
      <c r="AV5" s="287">
        <v>109</v>
      </c>
      <c r="AW5" s="287">
        <v>203</v>
      </c>
      <c r="AX5" s="287">
        <v>206</v>
      </c>
      <c r="AY5" s="380"/>
      <c r="AZ5" s="287">
        <v>126</v>
      </c>
      <c r="BA5" s="381"/>
    </row>
    <row r="6" spans="1:53" s="8" customFormat="1" x14ac:dyDescent="0.35">
      <c r="A6" s="63" t="s">
        <v>206</v>
      </c>
      <c r="B6" s="81"/>
      <c r="C6" s="81"/>
      <c r="D6" s="81"/>
      <c r="E6" s="286"/>
      <c r="F6" s="251"/>
      <c r="G6" s="286"/>
      <c r="H6" s="286"/>
      <c r="I6" s="286"/>
      <c r="J6" s="286"/>
      <c r="K6" s="251"/>
      <c r="L6" s="286"/>
      <c r="M6" s="286"/>
      <c r="N6" s="286"/>
      <c r="O6" s="286"/>
      <c r="P6" s="251"/>
      <c r="Q6" s="286"/>
      <c r="R6" s="286"/>
      <c r="S6" s="286"/>
      <c r="T6" s="286"/>
      <c r="U6" s="251"/>
      <c r="V6" s="286">
        <v>9441</v>
      </c>
      <c r="W6" s="286">
        <v>9951</v>
      </c>
      <c r="X6" s="286">
        <v>11491</v>
      </c>
      <c r="Y6" s="286">
        <v>11730.000000000002</v>
      </c>
      <c r="Z6" s="286"/>
      <c r="AA6" s="286">
        <v>11223</v>
      </c>
      <c r="AB6" s="286">
        <v>11108</v>
      </c>
      <c r="AC6" s="286">
        <v>10890</v>
      </c>
      <c r="AD6" s="286">
        <v>10072</v>
      </c>
      <c r="AF6" s="286">
        <v>9182.8565469999994</v>
      </c>
      <c r="AG6" s="286">
        <v>9587.8565469999994</v>
      </c>
      <c r="AH6" s="286">
        <v>9494.8565469999994</v>
      </c>
      <c r="AI6" s="286">
        <v>9371.8565469999994</v>
      </c>
      <c r="AK6" s="286">
        <v>10859.856546999999</v>
      </c>
      <c r="AL6" s="286">
        <v>10587.856546999999</v>
      </c>
      <c r="AM6" s="286">
        <v>11003.856546999999</v>
      </c>
      <c r="AN6" s="286">
        <v>10971.856546999999</v>
      </c>
      <c r="AP6" s="286">
        <v>10601.856546999998</v>
      </c>
      <c r="AQ6" s="286">
        <v>10008</v>
      </c>
      <c r="AR6" s="286">
        <v>9889</v>
      </c>
      <c r="AS6" s="286">
        <v>9605</v>
      </c>
      <c r="AU6" s="286">
        <v>9106</v>
      </c>
      <c r="AV6" s="286">
        <v>10475</v>
      </c>
      <c r="AW6" s="286">
        <v>12288</v>
      </c>
      <c r="AX6" s="286">
        <v>15186</v>
      </c>
      <c r="AY6" s="380"/>
      <c r="AZ6" s="286">
        <v>15393</v>
      </c>
      <c r="BA6" s="381"/>
    </row>
    <row r="7" spans="1:53" s="8" customFormat="1" x14ac:dyDescent="0.35">
      <c r="A7" s="67" t="s">
        <v>207</v>
      </c>
      <c r="B7" s="82"/>
      <c r="C7" s="82"/>
      <c r="D7" s="82"/>
      <c r="E7" s="287"/>
      <c r="F7" s="251"/>
      <c r="G7" s="287">
        <v>1146.2320537680173</v>
      </c>
      <c r="H7" s="287">
        <v>1111.0896058480173</v>
      </c>
      <c r="I7" s="287">
        <v>1059.0917785749302</v>
      </c>
      <c r="J7" s="287">
        <v>1010.676147</v>
      </c>
      <c r="K7" s="251"/>
      <c r="L7" s="287">
        <v>1734.3920170000001</v>
      </c>
      <c r="M7" s="287">
        <v>1982.763228</v>
      </c>
      <c r="N7" s="287">
        <v>1924.465964</v>
      </c>
      <c r="O7" s="287">
        <v>1905.5727790000001</v>
      </c>
      <c r="P7" s="251"/>
      <c r="Q7" s="287">
        <v>1850.5555489999999</v>
      </c>
      <c r="R7" s="287">
        <v>1849.0247420000001</v>
      </c>
      <c r="S7" s="287">
        <v>1767.585799</v>
      </c>
      <c r="T7" s="287">
        <v>1707.8449519999999</v>
      </c>
      <c r="U7" s="251"/>
      <c r="V7" s="287">
        <v>1679.6367539999999</v>
      </c>
      <c r="W7" s="287">
        <v>1620.250933</v>
      </c>
      <c r="X7" s="287">
        <v>1595.365317</v>
      </c>
      <c r="Y7" s="287">
        <v>1444.2723299999998</v>
      </c>
      <c r="Z7" s="286"/>
      <c r="AA7" s="287">
        <v>1415.4504019999999</v>
      </c>
      <c r="AB7" s="287">
        <v>1390.964389</v>
      </c>
      <c r="AC7" s="287">
        <v>1376.96486</v>
      </c>
      <c r="AD7" s="287">
        <v>890.617884</v>
      </c>
      <c r="AF7" s="287">
        <v>869.11841300000015</v>
      </c>
      <c r="AG7" s="287">
        <v>846</v>
      </c>
      <c r="AH7" s="287">
        <v>820</v>
      </c>
      <c r="AI7" s="287">
        <v>797</v>
      </c>
      <c r="AK7" s="287">
        <v>777</v>
      </c>
      <c r="AL7" s="287">
        <v>767</v>
      </c>
      <c r="AM7" s="287">
        <v>757</v>
      </c>
      <c r="AN7" s="287">
        <v>748</v>
      </c>
      <c r="AP7" s="287">
        <v>739</v>
      </c>
      <c r="AQ7" s="287">
        <v>731</v>
      </c>
      <c r="AR7" s="287">
        <v>722</v>
      </c>
      <c r="AS7" s="287">
        <v>713</v>
      </c>
      <c r="AU7" s="287">
        <v>704</v>
      </c>
      <c r="AV7" s="287">
        <v>349</v>
      </c>
      <c r="AW7" s="287">
        <v>345</v>
      </c>
      <c r="AX7" s="287">
        <v>340</v>
      </c>
      <c r="AY7" s="380"/>
      <c r="AZ7" s="287">
        <v>336</v>
      </c>
      <c r="BA7" s="381"/>
    </row>
    <row r="8" spans="1:53" s="8" customFormat="1" x14ac:dyDescent="0.35">
      <c r="A8" s="63" t="s">
        <v>208</v>
      </c>
      <c r="B8" s="81">
        <v>17282.616300421098</v>
      </c>
      <c r="C8" s="81">
        <v>17413.712842000001</v>
      </c>
      <c r="D8" s="81">
        <v>17066.668210863696</v>
      </c>
      <c r="E8" s="286">
        <v>17357.460081770099</v>
      </c>
      <c r="F8" s="251"/>
      <c r="G8" s="286">
        <v>17776.495922825787</v>
      </c>
      <c r="H8" s="286">
        <v>24993.338658955585</v>
      </c>
      <c r="I8" s="286">
        <v>24857.461971738634</v>
      </c>
      <c r="J8" s="286">
        <v>26279.102181000046</v>
      </c>
      <c r="K8" s="251"/>
      <c r="L8" s="286">
        <v>30255.907390418761</v>
      </c>
      <c r="M8" s="286">
        <v>27792.29132</v>
      </c>
      <c r="N8" s="286">
        <v>27163.071365</v>
      </c>
      <c r="O8" s="286">
        <v>27727.09979747</v>
      </c>
      <c r="P8" s="251"/>
      <c r="Q8" s="286">
        <v>28258.564317</v>
      </c>
      <c r="R8" s="286">
        <v>29828.366708000001</v>
      </c>
      <c r="S8" s="286">
        <v>28440.273818000001</v>
      </c>
      <c r="T8" s="286">
        <v>28163.079592999999</v>
      </c>
      <c r="U8" s="251"/>
      <c r="V8" s="286">
        <v>28138.982034000001</v>
      </c>
      <c r="W8" s="286">
        <v>29237.504887999999</v>
      </c>
      <c r="X8" s="286">
        <v>34042.739914999998</v>
      </c>
      <c r="Y8" s="286">
        <v>33877.433615000002</v>
      </c>
      <c r="Z8" s="286"/>
      <c r="AA8" s="286">
        <v>36261.757160000001</v>
      </c>
      <c r="AB8" s="286">
        <v>36614.505216999998</v>
      </c>
      <c r="AC8" s="286">
        <v>38325.691478000001</v>
      </c>
      <c r="AD8" s="286">
        <v>40082.094177999999</v>
      </c>
      <c r="AF8" s="286">
        <v>48432.875210999999</v>
      </c>
      <c r="AG8" s="286">
        <v>48134.567731000003</v>
      </c>
      <c r="AH8" s="286">
        <v>61697.415392000003</v>
      </c>
      <c r="AI8" s="286">
        <v>74258.262074521292</v>
      </c>
      <c r="AK8" s="286">
        <v>76080.092405999996</v>
      </c>
      <c r="AL8" s="286">
        <v>75969.546598000001</v>
      </c>
      <c r="AM8" s="286">
        <v>78342.656763000006</v>
      </c>
      <c r="AN8" s="286">
        <v>76656.965318999995</v>
      </c>
      <c r="AP8" s="286">
        <v>77037.69</v>
      </c>
      <c r="AQ8" s="286">
        <v>75808.2</v>
      </c>
      <c r="AR8" s="286">
        <v>76930.710000000006</v>
      </c>
      <c r="AS8" s="286">
        <v>75105.62</v>
      </c>
      <c r="AU8" s="286">
        <v>75111.990000000005</v>
      </c>
      <c r="AV8" s="286">
        <v>76494.39</v>
      </c>
      <c r="AW8" s="286">
        <v>76471.5</v>
      </c>
      <c r="AX8" s="286">
        <v>76993</v>
      </c>
      <c r="AY8" s="380"/>
      <c r="AZ8" s="286">
        <v>78385</v>
      </c>
      <c r="BA8" s="381"/>
    </row>
    <row r="9" spans="1:53" s="8" customFormat="1" x14ac:dyDescent="0.35">
      <c r="A9" s="67" t="s">
        <v>328</v>
      </c>
      <c r="B9" s="82">
        <v>1003.9830435250275</v>
      </c>
      <c r="C9" s="82">
        <v>1068.4880489999991</v>
      </c>
      <c r="D9" s="82">
        <v>963.66877599999998</v>
      </c>
      <c r="E9" s="287">
        <v>910.78287500000113</v>
      </c>
      <c r="F9" s="251"/>
      <c r="G9" s="287">
        <v>2269</v>
      </c>
      <c r="H9" s="287">
        <v>7731.4106799999972</v>
      </c>
      <c r="I9" s="287">
        <v>7246.3410979999999</v>
      </c>
      <c r="J9" s="287">
        <v>6594.1413980000007</v>
      </c>
      <c r="K9" s="251"/>
      <c r="L9" s="287">
        <v>8584.4621999999999</v>
      </c>
      <c r="M9" s="287">
        <v>8694.211127999999</v>
      </c>
      <c r="N9" s="287">
        <v>16930.940813000001</v>
      </c>
      <c r="O9" s="287">
        <v>16781.244916000003</v>
      </c>
      <c r="P9" s="251"/>
      <c r="Q9" s="287">
        <v>16122.776916999999</v>
      </c>
      <c r="R9" s="287">
        <v>15806.952249000005</v>
      </c>
      <c r="S9" s="287">
        <v>15214.776730133002</v>
      </c>
      <c r="T9" s="287">
        <v>14512.244916000001</v>
      </c>
      <c r="U9" s="251"/>
      <c r="V9" s="287">
        <v>14702</v>
      </c>
      <c r="W9" s="287">
        <v>14261</v>
      </c>
      <c r="X9" s="287">
        <v>15896</v>
      </c>
      <c r="Y9" s="287">
        <v>15060</v>
      </c>
      <c r="Z9" s="286"/>
      <c r="AA9" s="287">
        <v>16438</v>
      </c>
      <c r="AB9" s="287">
        <v>15642</v>
      </c>
      <c r="AC9" s="287">
        <v>15363</v>
      </c>
      <c r="AD9" s="287">
        <v>14508</v>
      </c>
      <c r="AF9" s="287">
        <v>15873</v>
      </c>
      <c r="AG9" s="287">
        <v>15057</v>
      </c>
      <c r="AH9" s="287">
        <v>21995</v>
      </c>
      <c r="AI9" s="287">
        <v>36586</v>
      </c>
      <c r="AK9" s="287">
        <v>36440</v>
      </c>
      <c r="AL9" s="287">
        <v>34572.492274999997</v>
      </c>
      <c r="AM9" s="287">
        <v>33859.492274999997</v>
      </c>
      <c r="AN9" s="287">
        <v>32316.401427999997</v>
      </c>
      <c r="AP9" s="287">
        <v>30871</v>
      </c>
      <c r="AQ9" s="287">
        <v>29513</v>
      </c>
      <c r="AR9" s="287">
        <v>29042</v>
      </c>
      <c r="AS9" s="287">
        <v>28029</v>
      </c>
      <c r="AU9" s="287">
        <v>26797</v>
      </c>
      <c r="AV9" s="287">
        <v>26438</v>
      </c>
      <c r="AW9" s="287">
        <v>24799</v>
      </c>
      <c r="AX9" s="287">
        <v>23490.750711999994</v>
      </c>
      <c r="AY9" s="380"/>
      <c r="AZ9" s="287">
        <v>24394</v>
      </c>
      <c r="BA9" s="381"/>
    </row>
    <row r="10" spans="1:53" s="8" customFormat="1" x14ac:dyDescent="0.35">
      <c r="A10" s="293" t="s">
        <v>264</v>
      </c>
      <c r="B10" s="82"/>
      <c r="C10" s="82"/>
      <c r="D10" s="82"/>
      <c r="E10" s="286"/>
      <c r="F10" s="251"/>
      <c r="G10" s="286"/>
      <c r="H10" s="286"/>
      <c r="I10" s="286"/>
      <c r="J10" s="286"/>
      <c r="K10" s="251"/>
      <c r="L10" s="286"/>
      <c r="M10" s="286"/>
      <c r="N10" s="286"/>
      <c r="O10" s="286"/>
      <c r="P10" s="251"/>
      <c r="Q10" s="286"/>
      <c r="R10" s="286"/>
      <c r="S10" s="286"/>
      <c r="T10" s="286"/>
      <c r="U10" s="251"/>
      <c r="V10" s="286"/>
      <c r="W10" s="286"/>
      <c r="X10" s="286"/>
      <c r="Y10" s="286"/>
      <c r="Z10" s="286"/>
      <c r="AA10" s="286"/>
      <c r="AB10" s="286">
        <v>284</v>
      </c>
      <c r="AC10" s="286">
        <v>0</v>
      </c>
      <c r="AD10" s="286">
        <v>0</v>
      </c>
      <c r="AF10" s="286"/>
      <c r="AG10" s="286"/>
      <c r="AH10" s="286"/>
      <c r="AI10" s="286">
        <v>0</v>
      </c>
      <c r="AK10" s="286"/>
      <c r="AL10" s="286"/>
      <c r="AM10" s="286"/>
      <c r="AN10" s="286">
        <v>361</v>
      </c>
      <c r="AP10" s="286">
        <v>498</v>
      </c>
      <c r="AQ10" s="286">
        <v>655</v>
      </c>
      <c r="AR10" s="286">
        <v>571</v>
      </c>
      <c r="AS10" s="286">
        <v>321</v>
      </c>
      <c r="AU10" s="286">
        <v>15</v>
      </c>
      <c r="AV10" s="286">
        <v>0</v>
      </c>
      <c r="AW10" s="286">
        <v>0</v>
      </c>
      <c r="AX10" s="286">
        <v>0</v>
      </c>
      <c r="AY10" s="380"/>
      <c r="AZ10" s="286">
        <v>0</v>
      </c>
      <c r="BA10" s="381"/>
    </row>
    <row r="11" spans="1:53" s="8" customFormat="1" x14ac:dyDescent="0.35">
      <c r="A11" s="67" t="s">
        <v>265</v>
      </c>
      <c r="B11" s="81"/>
      <c r="C11" s="81"/>
      <c r="D11" s="81"/>
      <c r="E11" s="287"/>
      <c r="F11" s="251"/>
      <c r="G11" s="287"/>
      <c r="H11" s="287"/>
      <c r="I11" s="287"/>
      <c r="J11" s="287"/>
      <c r="K11" s="251"/>
      <c r="L11" s="287"/>
      <c r="M11" s="287"/>
      <c r="N11" s="287"/>
      <c r="O11" s="287"/>
      <c r="P11" s="251"/>
      <c r="Q11" s="287"/>
      <c r="R11" s="287">
        <v>760.09109192695007</v>
      </c>
      <c r="S11" s="287">
        <v>631.44619685195016</v>
      </c>
      <c r="T11" s="287">
        <v>361</v>
      </c>
      <c r="U11" s="251"/>
      <c r="V11" s="287">
        <v>171.5</v>
      </c>
      <c r="W11" s="287">
        <v>175.42845199999999</v>
      </c>
      <c r="X11" s="287">
        <v>180.33780999999999</v>
      </c>
      <c r="Y11" s="287">
        <v>196.56530620000001</v>
      </c>
      <c r="Z11" s="286"/>
      <c r="AA11" s="287">
        <v>197.56530620000001</v>
      </c>
      <c r="AB11" s="287">
        <v>202.47306159999999</v>
      </c>
      <c r="AC11" s="287">
        <v>207.62579720000002</v>
      </c>
      <c r="AD11" s="287">
        <v>279.3873428</v>
      </c>
      <c r="AF11" s="287">
        <v>277.51174359999999</v>
      </c>
      <c r="AG11" s="287">
        <v>268.2352234</v>
      </c>
      <c r="AH11" s="287">
        <v>262.44999960000001</v>
      </c>
      <c r="AI11" s="287">
        <v>1968.7938125999999</v>
      </c>
      <c r="AK11" s="287">
        <v>1890.9939220000001</v>
      </c>
      <c r="AL11" s="287">
        <v>1645.3430879999999</v>
      </c>
      <c r="AM11" s="287">
        <v>1731.7170920000001</v>
      </c>
      <c r="AN11" s="287">
        <v>1729.2984510000001</v>
      </c>
      <c r="AP11" s="287">
        <v>1837.33</v>
      </c>
      <c r="AQ11" s="287">
        <v>1545.77</v>
      </c>
      <c r="AR11" s="287">
        <v>1662.27</v>
      </c>
      <c r="AS11" s="287">
        <v>461.08</v>
      </c>
      <c r="AU11" s="287">
        <v>468.56</v>
      </c>
      <c r="AV11" s="287">
        <v>477.4</v>
      </c>
      <c r="AW11" s="287">
        <v>547.44000000000005</v>
      </c>
      <c r="AX11" s="287">
        <v>539</v>
      </c>
      <c r="AY11" s="380"/>
      <c r="AZ11" s="287">
        <v>549</v>
      </c>
      <c r="BA11" s="381"/>
    </row>
    <row r="12" spans="1:53" s="8" customFormat="1" x14ac:dyDescent="0.35">
      <c r="A12" s="63" t="s">
        <v>266</v>
      </c>
      <c r="B12" s="82"/>
      <c r="C12" s="82"/>
      <c r="D12" s="82"/>
      <c r="E12" s="286"/>
      <c r="F12" s="251"/>
      <c r="G12" s="286"/>
      <c r="H12" s="286"/>
      <c r="I12" s="286"/>
      <c r="J12" s="286"/>
      <c r="K12" s="251"/>
      <c r="L12" s="286"/>
      <c r="M12" s="286"/>
      <c r="N12" s="286"/>
      <c r="O12" s="286"/>
      <c r="P12" s="251"/>
      <c r="Q12" s="286"/>
      <c r="R12" s="286"/>
      <c r="S12" s="286"/>
      <c r="T12" s="286"/>
      <c r="U12" s="251"/>
      <c r="V12" s="286"/>
      <c r="W12" s="286"/>
      <c r="X12" s="286"/>
      <c r="Y12" s="286"/>
      <c r="Z12" s="286"/>
      <c r="AA12" s="286"/>
      <c r="AB12" s="286"/>
      <c r="AC12" s="286"/>
      <c r="AD12" s="286"/>
      <c r="AF12" s="286"/>
      <c r="AG12" s="286"/>
      <c r="AH12" s="286"/>
      <c r="AI12" s="286"/>
      <c r="AK12" s="286"/>
      <c r="AL12" s="286"/>
      <c r="AM12" s="286"/>
      <c r="AN12" s="286"/>
      <c r="AP12" s="286"/>
      <c r="AQ12" s="286"/>
      <c r="AR12" s="286"/>
      <c r="AS12" s="286"/>
      <c r="AU12" s="286"/>
      <c r="AV12" s="286"/>
      <c r="AW12" s="286"/>
      <c r="AX12" s="286"/>
      <c r="AY12" s="380"/>
      <c r="AZ12" s="286"/>
      <c r="BA12" s="381"/>
    </row>
    <row r="13" spans="1:53" s="8" customFormat="1" x14ac:dyDescent="0.35">
      <c r="A13" s="67" t="s">
        <v>86</v>
      </c>
      <c r="B13" s="81">
        <v>13224.585346463846</v>
      </c>
      <c r="C13" s="81">
        <v>13216.478127</v>
      </c>
      <c r="D13" s="81">
        <v>13266.494194001438</v>
      </c>
      <c r="E13" s="287">
        <v>13243.56403112563</v>
      </c>
      <c r="F13" s="251"/>
      <c r="G13" s="287">
        <v>762.81987701047024</v>
      </c>
      <c r="H13" s="287">
        <v>732.68569243078684</v>
      </c>
      <c r="I13" s="287">
        <v>791.57904399999995</v>
      </c>
      <c r="J13" s="287">
        <v>2308.2181548516064</v>
      </c>
      <c r="K13" s="251"/>
      <c r="L13" s="287">
        <v>2204.8461509999997</v>
      </c>
      <c r="M13" s="287">
        <v>2071.1226620000002</v>
      </c>
      <c r="N13" s="287">
        <v>7095.8830550000002</v>
      </c>
      <c r="O13" s="287">
        <v>12458.266724856001</v>
      </c>
      <c r="P13" s="251"/>
      <c r="Q13" s="287">
        <v>11356.655731999999</v>
      </c>
      <c r="R13" s="287">
        <v>10640.718745073051</v>
      </c>
      <c r="S13" s="287">
        <v>15147.973275930999</v>
      </c>
      <c r="T13" s="287">
        <v>7158.9130617179999</v>
      </c>
      <c r="U13" s="251"/>
      <c r="V13" s="287">
        <v>6853.7498206179998</v>
      </c>
      <c r="W13" s="287">
        <v>1360.8037097709998</v>
      </c>
      <c r="X13" s="287">
        <v>2055.3533459350001</v>
      </c>
      <c r="Y13" s="287">
        <v>2162.8727948800001</v>
      </c>
      <c r="Z13" s="286"/>
      <c r="AA13" s="287">
        <v>2150.0284160250003</v>
      </c>
      <c r="AB13" s="287">
        <v>1747.0821227900001</v>
      </c>
      <c r="AC13" s="287">
        <v>4277.130962575</v>
      </c>
      <c r="AD13" s="287">
        <v>5478.0128725289997</v>
      </c>
      <c r="AF13" s="287">
        <v>7509.9869180709993</v>
      </c>
      <c r="AG13" s="287">
        <v>7280.25924932</v>
      </c>
      <c r="AH13" s="287">
        <v>7290.3038660859993</v>
      </c>
      <c r="AI13" s="287">
        <v>2509.7357231100004</v>
      </c>
      <c r="AK13" s="287">
        <v>4497.0526873500003</v>
      </c>
      <c r="AL13" s="287">
        <v>4480.3241947799997</v>
      </c>
      <c r="AM13" s="287">
        <v>4486.8582704399996</v>
      </c>
      <c r="AN13" s="287">
        <v>4320.1202742900005</v>
      </c>
      <c r="AP13" s="287">
        <v>4322.33</v>
      </c>
      <c r="AQ13" s="287">
        <v>4366.95</v>
      </c>
      <c r="AR13" s="287">
        <v>4372.9399999999996</v>
      </c>
      <c r="AS13" s="287">
        <v>4122.26</v>
      </c>
      <c r="AU13" s="287">
        <v>4112.33</v>
      </c>
      <c r="AV13" s="287">
        <v>3279.94</v>
      </c>
      <c r="AW13" s="287">
        <v>2346.39</v>
      </c>
      <c r="AX13" s="287">
        <v>2354</v>
      </c>
      <c r="AY13" s="380"/>
      <c r="AZ13" s="287">
        <v>2389</v>
      </c>
      <c r="BA13" s="381"/>
    </row>
    <row r="14" spans="1:53" s="8" customFormat="1" x14ac:dyDescent="0.35">
      <c r="A14" s="63" t="s">
        <v>87</v>
      </c>
      <c r="B14" s="82"/>
      <c r="C14" s="82"/>
      <c r="D14" s="82"/>
      <c r="E14" s="286"/>
      <c r="F14" s="251"/>
      <c r="G14" s="286"/>
      <c r="H14" s="286">
        <v>165.60768100000001</v>
      </c>
      <c r="I14" s="286">
        <v>160.43952100000001</v>
      </c>
      <c r="J14" s="286">
        <v>155.55105599999979</v>
      </c>
      <c r="K14" s="251"/>
      <c r="L14" s="286">
        <v>161.493551</v>
      </c>
      <c r="M14" s="286">
        <v>167.95006399999991</v>
      </c>
      <c r="N14" s="286">
        <v>166.99054499999994</v>
      </c>
      <c r="O14" s="286">
        <v>137.75573399999999</v>
      </c>
      <c r="P14" s="251"/>
      <c r="Q14" s="286">
        <v>139.48472899999999</v>
      </c>
      <c r="R14" s="286">
        <v>148.26090300000001</v>
      </c>
      <c r="S14" s="286">
        <v>142.21487500000001</v>
      </c>
      <c r="T14" s="286">
        <v>63</v>
      </c>
      <c r="U14" s="251"/>
      <c r="V14" s="286">
        <v>61</v>
      </c>
      <c r="W14" s="286">
        <v>62</v>
      </c>
      <c r="X14" s="286">
        <v>66</v>
      </c>
      <c r="Y14" s="286">
        <v>37</v>
      </c>
      <c r="Z14" s="286"/>
      <c r="AA14" s="286">
        <v>32</v>
      </c>
      <c r="AB14" s="286">
        <v>41</v>
      </c>
      <c r="AC14" s="286">
        <v>34</v>
      </c>
      <c r="AD14" s="286">
        <v>25</v>
      </c>
      <c r="AF14" s="286">
        <v>36</v>
      </c>
      <c r="AG14" s="286">
        <v>59</v>
      </c>
      <c r="AH14" s="286">
        <v>24</v>
      </c>
      <c r="AI14" s="286">
        <v>9</v>
      </c>
      <c r="AK14" s="286"/>
      <c r="AL14" s="286"/>
      <c r="AM14" s="286"/>
      <c r="AN14" s="286"/>
      <c r="AP14" s="286"/>
      <c r="AQ14" s="286"/>
      <c r="AR14" s="286"/>
      <c r="AS14" s="286"/>
      <c r="AU14" s="286"/>
      <c r="AV14" s="286"/>
      <c r="AW14" s="286"/>
      <c r="AX14" s="286"/>
      <c r="AY14" s="380"/>
      <c r="AZ14" s="286"/>
      <c r="BA14" s="381"/>
    </row>
    <row r="15" spans="1:53" s="8" customFormat="1" x14ac:dyDescent="0.35">
      <c r="A15" s="67" t="s">
        <v>301</v>
      </c>
      <c r="B15" s="81"/>
      <c r="C15" s="81"/>
      <c r="D15" s="81"/>
      <c r="E15" s="287"/>
      <c r="F15" s="251"/>
      <c r="G15" s="287"/>
      <c r="H15" s="287"/>
      <c r="I15" s="287"/>
      <c r="J15" s="287"/>
      <c r="K15" s="251"/>
      <c r="L15" s="287"/>
      <c r="M15" s="287"/>
      <c r="N15" s="287"/>
      <c r="O15" s="287"/>
      <c r="P15" s="251"/>
      <c r="Q15" s="287"/>
      <c r="R15" s="287"/>
      <c r="S15" s="287"/>
      <c r="T15" s="287"/>
      <c r="U15" s="251"/>
      <c r="V15" s="287"/>
      <c r="W15" s="287"/>
      <c r="X15" s="287"/>
      <c r="Y15" s="287"/>
      <c r="Z15" s="286"/>
      <c r="AA15" s="287"/>
      <c r="AB15" s="287"/>
      <c r="AC15" s="287"/>
      <c r="AD15" s="287"/>
      <c r="AF15" s="287"/>
      <c r="AG15" s="287"/>
      <c r="AH15" s="287"/>
      <c r="AI15" s="287">
        <v>9</v>
      </c>
      <c r="AK15" s="287">
        <v>9</v>
      </c>
      <c r="AL15" s="287">
        <v>10</v>
      </c>
      <c r="AM15" s="287">
        <v>10</v>
      </c>
      <c r="AN15" s="287">
        <v>11</v>
      </c>
      <c r="AP15" s="287">
        <v>10</v>
      </c>
      <c r="AQ15" s="287">
        <v>9</v>
      </c>
      <c r="AR15" s="287">
        <v>7</v>
      </c>
      <c r="AS15" s="287">
        <v>6</v>
      </c>
      <c r="AU15" s="287">
        <v>2</v>
      </c>
      <c r="AV15" s="287">
        <v>0</v>
      </c>
      <c r="AW15" s="287">
        <v>0</v>
      </c>
      <c r="AX15" s="287">
        <v>0</v>
      </c>
      <c r="AY15" s="380"/>
      <c r="AZ15" s="287">
        <v>0</v>
      </c>
      <c r="BA15" s="381"/>
    </row>
    <row r="16" spans="1:53" s="8" customFormat="1" x14ac:dyDescent="0.35">
      <c r="A16" s="293" t="s">
        <v>302</v>
      </c>
      <c r="B16" s="82"/>
      <c r="C16" s="82"/>
      <c r="D16" s="82"/>
      <c r="E16" s="286"/>
      <c r="F16" s="251"/>
      <c r="G16" s="286"/>
      <c r="H16" s="286"/>
      <c r="I16" s="286"/>
      <c r="J16" s="286"/>
      <c r="K16" s="251"/>
      <c r="L16" s="286"/>
      <c r="M16" s="286"/>
      <c r="N16" s="286"/>
      <c r="O16" s="286"/>
      <c r="P16" s="251"/>
      <c r="Q16" s="286"/>
      <c r="R16" s="286"/>
      <c r="S16" s="286"/>
      <c r="T16" s="286"/>
      <c r="U16" s="251"/>
      <c r="V16" s="286"/>
      <c r="W16" s="286"/>
      <c r="X16" s="286"/>
      <c r="Y16" s="286"/>
      <c r="Z16" s="286"/>
      <c r="AA16" s="286"/>
      <c r="AB16" s="286"/>
      <c r="AC16" s="286"/>
      <c r="AD16" s="286"/>
      <c r="AF16" s="286"/>
      <c r="AG16" s="286"/>
      <c r="AH16" s="286"/>
      <c r="AI16" s="286">
        <v>0</v>
      </c>
      <c r="AK16" s="286">
        <v>0</v>
      </c>
      <c r="AL16" s="286">
        <v>0</v>
      </c>
      <c r="AM16" s="286">
        <v>0</v>
      </c>
      <c r="AN16" s="286">
        <v>0</v>
      </c>
      <c r="AP16" s="286">
        <v>0</v>
      </c>
      <c r="AQ16" s="286">
        <v>0</v>
      </c>
      <c r="AR16" s="286">
        <v>0</v>
      </c>
      <c r="AS16" s="286">
        <v>0</v>
      </c>
      <c r="AU16" s="286">
        <v>0</v>
      </c>
      <c r="AV16" s="286">
        <v>0</v>
      </c>
      <c r="AW16" s="286">
        <v>0</v>
      </c>
      <c r="AX16" s="286">
        <v>0</v>
      </c>
      <c r="AY16" s="380"/>
      <c r="AZ16" s="286">
        <v>0</v>
      </c>
      <c r="BA16" s="381"/>
    </row>
    <row r="17" spans="1:53" s="8" customFormat="1" x14ac:dyDescent="0.35">
      <c r="A17" s="67" t="s">
        <v>88</v>
      </c>
      <c r="B17" s="81"/>
      <c r="C17" s="81"/>
      <c r="D17" s="81"/>
      <c r="E17" s="287"/>
      <c r="F17" s="251"/>
      <c r="G17" s="287"/>
      <c r="H17" s="287">
        <v>9.8954660000000008</v>
      </c>
      <c r="I17" s="287">
        <v>9.5979369999999999</v>
      </c>
      <c r="J17" s="287">
        <v>9.0722210000000008</v>
      </c>
      <c r="K17" s="251"/>
      <c r="L17" s="287">
        <v>9.7402719999999992</v>
      </c>
      <c r="M17" s="287">
        <v>10.246880000000001</v>
      </c>
      <c r="N17" s="287">
        <v>7.6907779999999999</v>
      </c>
      <c r="O17" s="287">
        <v>52.392788000000003</v>
      </c>
      <c r="P17" s="251"/>
      <c r="Q17" s="287">
        <v>51.93582</v>
      </c>
      <c r="R17" s="287">
        <v>54.791983000000002</v>
      </c>
      <c r="S17" s="287">
        <v>43.907049999999998</v>
      </c>
      <c r="T17" s="287">
        <v>43</v>
      </c>
      <c r="U17" s="251"/>
      <c r="V17" s="287">
        <v>43</v>
      </c>
      <c r="W17" s="287">
        <v>42</v>
      </c>
      <c r="X17" s="287">
        <v>44</v>
      </c>
      <c r="Y17" s="287">
        <v>45</v>
      </c>
      <c r="Z17" s="286"/>
      <c r="AA17" s="287">
        <v>47</v>
      </c>
      <c r="AB17" s="287">
        <v>47</v>
      </c>
      <c r="AC17" s="287">
        <v>49</v>
      </c>
      <c r="AD17" s="287">
        <v>47</v>
      </c>
      <c r="AF17" s="287">
        <v>49</v>
      </c>
      <c r="AG17" s="287">
        <v>47</v>
      </c>
      <c r="AH17" s="287">
        <v>296</v>
      </c>
      <c r="AI17" s="287">
        <v>136</v>
      </c>
      <c r="AK17" s="287">
        <v>45</v>
      </c>
      <c r="AL17" s="287">
        <v>44</v>
      </c>
      <c r="AM17" s="287">
        <v>49</v>
      </c>
      <c r="AN17" s="287">
        <v>49</v>
      </c>
      <c r="AP17" s="287">
        <v>49</v>
      </c>
      <c r="AQ17" s="287">
        <v>108</v>
      </c>
      <c r="AR17" s="287">
        <v>109</v>
      </c>
      <c r="AS17" s="287">
        <v>105</v>
      </c>
      <c r="AU17" s="287">
        <v>102</v>
      </c>
      <c r="AV17" s="287">
        <v>110</v>
      </c>
      <c r="AW17" s="287">
        <v>104</v>
      </c>
      <c r="AX17" s="287">
        <v>108</v>
      </c>
      <c r="AY17" s="380"/>
      <c r="AZ17" s="287">
        <v>120</v>
      </c>
      <c r="BA17" s="381"/>
    </row>
    <row r="18" spans="1:53" s="8" customFormat="1" x14ac:dyDescent="0.35">
      <c r="A18" s="293" t="s">
        <v>89</v>
      </c>
      <c r="B18" s="82"/>
      <c r="C18" s="82"/>
      <c r="D18" s="82"/>
      <c r="E18" s="286"/>
      <c r="F18" s="251"/>
      <c r="G18" s="286">
        <v>2533.0940669999995</v>
      </c>
      <c r="H18" s="286">
        <v>4431.9095580000003</v>
      </c>
      <c r="I18" s="286">
        <v>4364.8000650000004</v>
      </c>
      <c r="J18" s="286">
        <v>4329.0512059999992</v>
      </c>
      <c r="K18" s="251"/>
      <c r="L18" s="286">
        <v>3782.9353239999996</v>
      </c>
      <c r="M18" s="286">
        <v>3025.6163759999999</v>
      </c>
      <c r="N18" s="286">
        <v>3418.3197579999996</v>
      </c>
      <c r="O18" s="286">
        <v>2467.947478</v>
      </c>
      <c r="P18" s="251"/>
      <c r="Q18" s="286">
        <v>2873.7185560000003</v>
      </c>
      <c r="R18" s="286">
        <v>3228.1360450000002</v>
      </c>
      <c r="S18" s="286">
        <v>4162.9525869999998</v>
      </c>
      <c r="T18" s="286">
        <v>4785.004457</v>
      </c>
      <c r="U18" s="251"/>
      <c r="V18" s="286">
        <v>4318.1785890000001</v>
      </c>
      <c r="W18" s="286">
        <v>4059.9655539999999</v>
      </c>
      <c r="X18" s="286">
        <v>3349.9610979999998</v>
      </c>
      <c r="Y18" s="286">
        <v>4281.2804689999994</v>
      </c>
      <c r="Z18" s="286"/>
      <c r="AA18" s="286">
        <v>4330.3583170000002</v>
      </c>
      <c r="AB18" s="286">
        <v>4712.3761590000004</v>
      </c>
      <c r="AC18" s="286">
        <v>5075.4099909999995</v>
      </c>
      <c r="AD18" s="286">
        <v>4743.8597209999998</v>
      </c>
      <c r="AF18" s="286">
        <v>5111.9743909999997</v>
      </c>
      <c r="AG18" s="286">
        <v>6894.15744</v>
      </c>
      <c r="AH18" s="286">
        <v>6361.2202180000004</v>
      </c>
      <c r="AI18" s="286">
        <v>4732.0044429999998</v>
      </c>
      <c r="AK18" s="286">
        <v>5338.1966460000003</v>
      </c>
      <c r="AL18" s="286">
        <v>6504.0044420000004</v>
      </c>
      <c r="AM18" s="286">
        <v>4615.0044420000004</v>
      </c>
      <c r="AN18" s="286">
        <v>3318.0044149999999</v>
      </c>
      <c r="AP18" s="286">
        <v>3849</v>
      </c>
      <c r="AQ18" s="286">
        <v>2952</v>
      </c>
      <c r="AR18" s="286">
        <v>2084</v>
      </c>
      <c r="AS18" s="286">
        <v>2859</v>
      </c>
      <c r="AU18" s="286">
        <v>3529</v>
      </c>
      <c r="AV18" s="286">
        <v>6112</v>
      </c>
      <c r="AW18" s="286">
        <v>6468.0039999999999</v>
      </c>
      <c r="AX18" s="286">
        <v>5374</v>
      </c>
      <c r="AY18" s="380"/>
      <c r="AZ18" s="286">
        <v>4937</v>
      </c>
      <c r="BA18" s="381"/>
    </row>
    <row r="19" spans="1:53" s="8" customFormat="1" hidden="1" x14ac:dyDescent="0.35">
      <c r="A19" s="67" t="s">
        <v>238</v>
      </c>
      <c r="B19" s="81">
        <v>12876.027837983185</v>
      </c>
      <c r="C19" s="81">
        <v>12360.820922999999</v>
      </c>
      <c r="D19" s="81">
        <v>14488.516646298753</v>
      </c>
      <c r="E19" s="287">
        <v>16765.505851026952</v>
      </c>
      <c r="F19" s="251"/>
      <c r="G19" s="287"/>
      <c r="H19" s="287"/>
      <c r="I19" s="287"/>
      <c r="J19" s="287"/>
      <c r="K19" s="251"/>
      <c r="L19" s="287"/>
      <c r="M19" s="287"/>
      <c r="N19" s="287"/>
      <c r="O19" s="287"/>
      <c r="P19" s="251"/>
      <c r="Q19" s="287"/>
      <c r="R19" s="287"/>
      <c r="S19" s="287"/>
      <c r="T19" s="287"/>
      <c r="U19" s="251"/>
      <c r="V19" s="287"/>
      <c r="W19" s="287"/>
      <c r="X19" s="287"/>
      <c r="Y19" s="287"/>
      <c r="Z19" s="286"/>
      <c r="AA19" s="287"/>
      <c r="AB19" s="287"/>
      <c r="AC19" s="287"/>
      <c r="AD19" s="287"/>
      <c r="AF19" s="287"/>
      <c r="AG19" s="287"/>
      <c r="AH19" s="287"/>
      <c r="AI19" s="287"/>
      <c r="AK19" s="287"/>
      <c r="AL19" s="287"/>
      <c r="AM19" s="287"/>
      <c r="AN19" s="287"/>
      <c r="AP19" s="287"/>
      <c r="AQ19" s="287"/>
      <c r="AR19" s="287"/>
      <c r="AS19" s="287"/>
      <c r="AU19" s="287">
        <v>0</v>
      </c>
      <c r="AV19" s="287"/>
      <c r="AW19" s="287"/>
      <c r="AX19" s="287"/>
      <c r="AY19" s="380"/>
      <c r="AZ19" s="287"/>
      <c r="BA19" s="381"/>
    </row>
    <row r="20" spans="1:53" s="8" customFormat="1" x14ac:dyDescent="0.35">
      <c r="A20" s="63" t="s">
        <v>379</v>
      </c>
      <c r="B20" s="82"/>
      <c r="C20" s="82"/>
      <c r="D20" s="82"/>
      <c r="E20" s="286"/>
      <c r="F20" s="251"/>
      <c r="G20" s="286"/>
      <c r="H20" s="286"/>
      <c r="I20" s="286"/>
      <c r="J20" s="286">
        <v>13135.218344999999</v>
      </c>
      <c r="K20" s="251"/>
      <c r="L20" s="286">
        <v>13591.509516</v>
      </c>
      <c r="M20" s="286">
        <v>14084.512359</v>
      </c>
      <c r="N20" s="286">
        <v>16763.912737999999</v>
      </c>
      <c r="O20" s="286">
        <v>17774.956621000001</v>
      </c>
      <c r="P20" s="251"/>
      <c r="Q20" s="286">
        <v>18277.304273000002</v>
      </c>
      <c r="R20" s="286">
        <v>21120.50678</v>
      </c>
      <c r="S20" s="286">
        <v>22044.400326999999</v>
      </c>
      <c r="T20" s="286">
        <v>21397</v>
      </c>
      <c r="U20" s="251"/>
      <c r="V20" s="286">
        <v>21779</v>
      </c>
      <c r="W20" s="286">
        <v>22459</v>
      </c>
      <c r="X20" s="286">
        <v>23340</v>
      </c>
      <c r="Y20" s="286">
        <v>24152</v>
      </c>
      <c r="Z20" s="286"/>
      <c r="AA20" s="286">
        <v>22444</v>
      </c>
      <c r="AB20" s="286">
        <v>22835</v>
      </c>
      <c r="AC20" s="286">
        <v>23276</v>
      </c>
      <c r="AD20" s="286">
        <v>20288</v>
      </c>
      <c r="AF20" s="286">
        <v>21424</v>
      </c>
      <c r="AG20" s="286">
        <v>21713</v>
      </c>
      <c r="AH20" s="286">
        <v>21996</v>
      </c>
      <c r="AI20" s="286">
        <v>25137</v>
      </c>
      <c r="AK20" s="286">
        <v>25500</v>
      </c>
      <c r="AL20" s="286">
        <v>26449</v>
      </c>
      <c r="AM20" s="286">
        <v>28999</v>
      </c>
      <c r="AN20" s="316">
        <v>30537</v>
      </c>
      <c r="AP20" s="316">
        <v>31470</v>
      </c>
      <c r="AQ20" s="316">
        <v>30180</v>
      </c>
      <c r="AR20" s="316">
        <v>30035</v>
      </c>
      <c r="AS20" s="316">
        <v>29992</v>
      </c>
      <c r="AU20" s="316">
        <v>28866</v>
      </c>
      <c r="AV20" s="316">
        <v>30107</v>
      </c>
      <c r="AW20" s="316">
        <v>30440</v>
      </c>
      <c r="AX20" s="316">
        <v>30557</v>
      </c>
      <c r="AY20" s="380"/>
      <c r="AZ20" s="316">
        <v>31470</v>
      </c>
      <c r="BA20" s="381"/>
    </row>
    <row r="21" spans="1:53" s="8" customFormat="1" x14ac:dyDescent="0.35">
      <c r="A21" s="67" t="s">
        <v>267</v>
      </c>
      <c r="B21" s="81">
        <v>4254.4921515082824</v>
      </c>
      <c r="C21" s="81">
        <v>4774.7320730000001</v>
      </c>
      <c r="D21" s="81">
        <v>4745.7352728023725</v>
      </c>
      <c r="E21" s="287">
        <v>5574.8676692540093</v>
      </c>
      <c r="F21" s="251"/>
      <c r="G21" s="287">
        <v>5822.3328279999996</v>
      </c>
      <c r="H21" s="287">
        <v>4212.0828359999996</v>
      </c>
      <c r="I21" s="287">
        <v>4058.5527160000001</v>
      </c>
      <c r="J21" s="287">
        <v>2674.387428</v>
      </c>
      <c r="K21" s="251"/>
      <c r="L21" s="287">
        <v>3435.1738090000003</v>
      </c>
      <c r="M21" s="287">
        <v>5047.0108300000002</v>
      </c>
      <c r="N21" s="287">
        <v>4494.9351239999996</v>
      </c>
      <c r="O21" s="287">
        <v>5765.5021800000004</v>
      </c>
      <c r="P21" s="251"/>
      <c r="Q21" s="287">
        <v>6534.4858079999995</v>
      </c>
      <c r="R21" s="287">
        <v>8025.0936869999996</v>
      </c>
      <c r="S21" s="287">
        <v>5971.3155299999999</v>
      </c>
      <c r="T21" s="287">
        <v>6091</v>
      </c>
      <c r="U21" s="251"/>
      <c r="V21" s="287">
        <v>6436</v>
      </c>
      <c r="W21" s="287">
        <v>6285</v>
      </c>
      <c r="X21" s="287">
        <v>7074</v>
      </c>
      <c r="Y21" s="287">
        <v>8443</v>
      </c>
      <c r="Z21" s="286"/>
      <c r="AA21" s="287">
        <v>9089</v>
      </c>
      <c r="AB21" s="287">
        <v>9021</v>
      </c>
      <c r="AC21" s="287">
        <v>9745</v>
      </c>
      <c r="AD21" s="287">
        <v>9133</v>
      </c>
      <c r="AF21" s="287">
        <v>10473</v>
      </c>
      <c r="AG21" s="287">
        <v>9493</v>
      </c>
      <c r="AH21" s="287">
        <v>9847</v>
      </c>
      <c r="AI21" s="287">
        <v>8191</v>
      </c>
      <c r="AK21" s="287">
        <v>9381</v>
      </c>
      <c r="AL21" s="287">
        <v>10590</v>
      </c>
      <c r="AM21" s="287">
        <v>11457</v>
      </c>
      <c r="AN21" s="287">
        <v>12965</v>
      </c>
      <c r="AP21" s="287">
        <v>13336</v>
      </c>
      <c r="AQ21" s="287">
        <v>14966</v>
      </c>
      <c r="AR21" s="287">
        <v>15031</v>
      </c>
      <c r="AS21" s="287">
        <v>14396</v>
      </c>
      <c r="AU21" s="287">
        <v>14501</v>
      </c>
      <c r="AV21" s="287">
        <v>16486</v>
      </c>
      <c r="AW21" s="287">
        <v>17448</v>
      </c>
      <c r="AX21" s="287">
        <v>18573</v>
      </c>
      <c r="AY21" s="380"/>
      <c r="AZ21" s="287">
        <v>19125</v>
      </c>
      <c r="BA21" s="381"/>
    </row>
    <row r="22" spans="1:53" s="8" customFormat="1" x14ac:dyDescent="0.35">
      <c r="A22" s="63" t="s">
        <v>268</v>
      </c>
      <c r="B22" s="82">
        <v>454.49315896174249</v>
      </c>
      <c r="C22" s="82">
        <v>517.05014500000004</v>
      </c>
      <c r="D22" s="82">
        <v>32.704236222119903</v>
      </c>
      <c r="E22" s="286">
        <v>293.95767722426626</v>
      </c>
      <c r="F22" s="251"/>
      <c r="G22" s="286">
        <v>18133.806342</v>
      </c>
      <c r="H22" s="286">
        <v>15990.673741999997</v>
      </c>
      <c r="I22" s="286">
        <v>19571.386467</v>
      </c>
      <c r="J22" s="286">
        <v>6458.5062829999988</v>
      </c>
      <c r="K22" s="251"/>
      <c r="L22" s="286">
        <v>7993.9530429999995</v>
      </c>
      <c r="M22" s="286">
        <v>8486.308884</v>
      </c>
      <c r="N22" s="286">
        <v>5843.7015339999998</v>
      </c>
      <c r="O22" s="286">
        <v>6022.3102139999992</v>
      </c>
      <c r="P22" s="251"/>
      <c r="Q22" s="286">
        <v>5725.3619930000004</v>
      </c>
      <c r="R22" s="286">
        <v>5488.9030839999996</v>
      </c>
      <c r="S22" s="286">
        <v>4867.723438</v>
      </c>
      <c r="T22" s="286">
        <v>5537</v>
      </c>
      <c r="U22" s="251"/>
      <c r="V22" s="286">
        <v>4588</v>
      </c>
      <c r="W22" s="286">
        <v>6547</v>
      </c>
      <c r="X22" s="286">
        <v>6132</v>
      </c>
      <c r="Y22" s="286">
        <v>13273</v>
      </c>
      <c r="Z22" s="286"/>
      <c r="AA22" s="286">
        <v>13622</v>
      </c>
      <c r="AB22" s="286">
        <v>13376</v>
      </c>
      <c r="AC22" s="286">
        <v>13198</v>
      </c>
      <c r="AD22" s="286">
        <v>12865</v>
      </c>
      <c r="AF22" s="286">
        <v>12920</v>
      </c>
      <c r="AG22" s="286">
        <v>12206</v>
      </c>
      <c r="AH22" s="286">
        <v>11786</v>
      </c>
      <c r="AI22" s="286">
        <v>11979</v>
      </c>
      <c r="AK22" s="286">
        <v>10312</v>
      </c>
      <c r="AL22" s="286">
        <v>8742</v>
      </c>
      <c r="AM22" s="286">
        <v>10741</v>
      </c>
      <c r="AN22" s="286">
        <v>13765</v>
      </c>
      <c r="AP22" s="286">
        <v>10623</v>
      </c>
      <c r="AQ22" s="286">
        <v>8755</v>
      </c>
      <c r="AR22" s="286">
        <v>9770</v>
      </c>
      <c r="AS22" s="286">
        <v>7680</v>
      </c>
      <c r="AU22" s="286">
        <v>8675</v>
      </c>
      <c r="AV22" s="286">
        <v>7542</v>
      </c>
      <c r="AW22" s="286">
        <v>8769</v>
      </c>
      <c r="AX22" s="286">
        <v>10627</v>
      </c>
      <c r="AY22" s="380"/>
      <c r="AZ22" s="286">
        <v>10689</v>
      </c>
      <c r="BA22" s="381"/>
    </row>
    <row r="23" spans="1:53" s="8" customFormat="1" x14ac:dyDescent="0.35">
      <c r="A23" s="66" t="s">
        <v>90</v>
      </c>
      <c r="B23" s="86">
        <v>77651</v>
      </c>
      <c r="C23" s="86">
        <v>78750</v>
      </c>
      <c r="D23" s="86">
        <v>79636</v>
      </c>
      <c r="E23" s="285">
        <v>85618.586681175715</v>
      </c>
      <c r="F23" s="282"/>
      <c r="G23" s="285">
        <v>81859</v>
      </c>
      <c r="H23" s="285">
        <v>94471.762189234389</v>
      </c>
      <c r="I23" s="285">
        <v>96762.294884313582</v>
      </c>
      <c r="J23" s="285">
        <v>97399.970408851645</v>
      </c>
      <c r="K23" s="282"/>
      <c r="L23" s="285">
        <v>105446.48589357876</v>
      </c>
      <c r="M23" s="285">
        <v>105329.21208716002</v>
      </c>
      <c r="N23" s="285">
        <v>116583.44831616001</v>
      </c>
      <c r="O23" s="285">
        <v>123302.48721458398</v>
      </c>
      <c r="P23" s="282"/>
      <c r="Q23" s="285">
        <v>122725.9393885226</v>
      </c>
      <c r="R23" s="285">
        <v>128081.50538452265</v>
      </c>
      <c r="S23" s="285">
        <v>127707.15066143856</v>
      </c>
      <c r="T23" s="285">
        <v>118810.75608924062</v>
      </c>
      <c r="U23" s="282"/>
      <c r="V23" s="285">
        <v>126334</v>
      </c>
      <c r="W23" s="285">
        <v>124311.95353677099</v>
      </c>
      <c r="X23" s="285">
        <v>133151</v>
      </c>
      <c r="Y23" s="285">
        <v>141812.42451508</v>
      </c>
      <c r="Z23" s="283"/>
      <c r="AA23" s="285">
        <v>144315.15960122499</v>
      </c>
      <c r="AB23" s="285">
        <v>143512.40094939002</v>
      </c>
      <c r="AC23" s="285">
        <v>148324.82308877498</v>
      </c>
      <c r="AD23" s="285">
        <v>144226.97199832898</v>
      </c>
      <c r="AF23" s="285">
        <v>158192.323223671</v>
      </c>
      <c r="AG23" s="285">
        <v>157198.07619072002</v>
      </c>
      <c r="AH23" s="285">
        <v>177776.24602268598</v>
      </c>
      <c r="AI23" s="285">
        <v>204149.65260023129</v>
      </c>
      <c r="AK23" s="285">
        <v>209285.19220835</v>
      </c>
      <c r="AL23" s="285">
        <v>208538.56714478001</v>
      </c>
      <c r="AM23" s="285">
        <v>215907.58538944001</v>
      </c>
      <c r="AN23" s="285">
        <v>217205.64643429001</v>
      </c>
      <c r="AP23" s="285">
        <v>214273.22</v>
      </c>
      <c r="AQ23" s="285">
        <v>207965.97</v>
      </c>
      <c r="AR23" s="285">
        <v>207965.94</v>
      </c>
      <c r="AS23" s="285">
        <v>199982.98</v>
      </c>
      <c r="AU23" s="285">
        <v>197560.88</v>
      </c>
      <c r="AV23" s="285">
        <v>202400.74</v>
      </c>
      <c r="AW23" s="285">
        <v>203709.34</v>
      </c>
      <c r="AX23" s="285">
        <v>208152.75071200001</v>
      </c>
      <c r="AY23" s="380"/>
      <c r="AZ23" s="285">
        <f>SUBTOTAL(9,AZ4:AZ22)</f>
        <v>211903</v>
      </c>
      <c r="BA23" s="381"/>
    </row>
    <row r="24" spans="1:53" s="8" customFormat="1" x14ac:dyDescent="0.35">
      <c r="A24" s="294" t="s">
        <v>91</v>
      </c>
      <c r="B24" s="68"/>
      <c r="C24" s="68"/>
      <c r="D24" s="68"/>
      <c r="E24" s="286"/>
      <c r="F24" s="251"/>
      <c r="G24" s="286"/>
      <c r="H24" s="286"/>
      <c r="I24" s="286"/>
      <c r="J24" s="286"/>
      <c r="K24" s="251"/>
      <c r="L24" s="286"/>
      <c r="M24" s="286"/>
      <c r="N24" s="286"/>
      <c r="O24" s="286"/>
      <c r="P24" s="251"/>
      <c r="Q24" s="286"/>
      <c r="R24" s="286"/>
      <c r="S24" s="286"/>
      <c r="T24" s="286"/>
      <c r="U24" s="251"/>
      <c r="V24" s="286"/>
      <c r="W24" s="286"/>
      <c r="X24" s="286"/>
      <c r="Y24" s="286"/>
      <c r="Z24" s="286"/>
      <c r="AA24" s="286"/>
      <c r="AB24" s="286"/>
      <c r="AC24" s="286"/>
      <c r="AD24" s="286"/>
      <c r="AF24" s="286"/>
      <c r="AG24" s="286"/>
      <c r="AH24" s="286"/>
      <c r="AI24" s="286"/>
      <c r="AK24" s="286"/>
      <c r="AL24" s="286"/>
      <c r="AM24" s="286"/>
      <c r="AN24" s="286"/>
      <c r="AP24" s="286"/>
      <c r="AQ24" s="286"/>
      <c r="AR24" s="286"/>
      <c r="AS24" s="286"/>
      <c r="AU24" s="286"/>
      <c r="AV24" s="286"/>
      <c r="AW24" s="286"/>
      <c r="AX24" s="286"/>
      <c r="AY24" s="380"/>
      <c r="AZ24" s="286"/>
      <c r="BA24" s="381"/>
    </row>
    <row r="25" spans="1:53" s="8" customFormat="1" x14ac:dyDescent="0.35">
      <c r="A25" s="67" t="s">
        <v>92</v>
      </c>
      <c r="B25" s="81">
        <v>408.24864259603896</v>
      </c>
      <c r="C25" s="81">
        <v>340.85859500000004</v>
      </c>
      <c r="D25" s="81">
        <v>424.58760383916638</v>
      </c>
      <c r="E25" s="287">
        <v>414.39602568618812</v>
      </c>
      <c r="F25" s="251"/>
      <c r="G25" s="287">
        <v>650</v>
      </c>
      <c r="H25" s="287">
        <v>642.47740699999997</v>
      </c>
      <c r="I25" s="287">
        <v>458.82490899999999</v>
      </c>
      <c r="J25" s="287">
        <v>610.58109100000001</v>
      </c>
      <c r="K25" s="251"/>
      <c r="L25" s="287">
        <v>617.21846700000003</v>
      </c>
      <c r="M25" s="287">
        <v>623.54098199999999</v>
      </c>
      <c r="N25" s="287">
        <v>471.71034100000003</v>
      </c>
      <c r="O25" s="287">
        <v>659.18364899999995</v>
      </c>
      <c r="P25" s="251"/>
      <c r="Q25" s="287">
        <v>760.46777199999997</v>
      </c>
      <c r="R25" s="287">
        <v>845.35357099999999</v>
      </c>
      <c r="S25" s="287">
        <v>637.75117699999998</v>
      </c>
      <c r="T25" s="287">
        <v>752</v>
      </c>
      <c r="U25" s="251"/>
      <c r="V25" s="287">
        <v>829</v>
      </c>
      <c r="W25" s="287">
        <v>383</v>
      </c>
      <c r="X25" s="287">
        <v>419</v>
      </c>
      <c r="Y25" s="287">
        <v>358</v>
      </c>
      <c r="Z25" s="286"/>
      <c r="AA25" s="287">
        <v>417</v>
      </c>
      <c r="AB25" s="287">
        <v>277</v>
      </c>
      <c r="AC25" s="287">
        <v>239</v>
      </c>
      <c r="AD25" s="287">
        <v>242</v>
      </c>
      <c r="AF25" s="287">
        <v>263</v>
      </c>
      <c r="AG25" s="287">
        <v>408</v>
      </c>
      <c r="AH25" s="287">
        <v>402</v>
      </c>
      <c r="AI25" s="287">
        <v>405</v>
      </c>
      <c r="AK25" s="287">
        <v>319</v>
      </c>
      <c r="AL25" s="287">
        <v>183</v>
      </c>
      <c r="AM25" s="287">
        <v>150</v>
      </c>
      <c r="AN25" s="287">
        <v>236</v>
      </c>
      <c r="AP25" s="287">
        <v>237</v>
      </c>
      <c r="AQ25" s="287">
        <v>290</v>
      </c>
      <c r="AR25" s="287">
        <v>394</v>
      </c>
      <c r="AS25" s="287">
        <v>375</v>
      </c>
      <c r="AU25" s="287">
        <v>380</v>
      </c>
      <c r="AV25" s="287">
        <v>390</v>
      </c>
      <c r="AW25" s="287">
        <v>268</v>
      </c>
      <c r="AX25" s="287">
        <v>394</v>
      </c>
      <c r="AY25" s="380"/>
      <c r="AZ25" s="287">
        <v>636</v>
      </c>
      <c r="BA25" s="381"/>
    </row>
    <row r="26" spans="1:53" s="8" customFormat="1" x14ac:dyDescent="0.35">
      <c r="A26" s="63" t="s">
        <v>93</v>
      </c>
      <c r="B26" s="82"/>
      <c r="C26" s="82"/>
      <c r="D26" s="82"/>
      <c r="E26" s="286"/>
      <c r="F26" s="251"/>
      <c r="G26" s="286"/>
      <c r="H26" s="286"/>
      <c r="I26" s="286"/>
      <c r="J26" s="286"/>
      <c r="K26" s="251"/>
      <c r="L26" s="286"/>
      <c r="M26" s="286"/>
      <c r="N26" s="286"/>
      <c r="O26" s="286"/>
      <c r="P26" s="251"/>
      <c r="Q26" s="286"/>
      <c r="R26" s="286"/>
      <c r="S26" s="286"/>
      <c r="T26" s="286"/>
      <c r="U26" s="251"/>
      <c r="V26" s="286"/>
      <c r="W26" s="286"/>
      <c r="X26" s="286"/>
      <c r="Y26" s="286"/>
      <c r="Z26" s="286"/>
      <c r="AA26" s="286"/>
      <c r="AB26" s="286"/>
      <c r="AC26" s="286"/>
      <c r="AD26" s="286"/>
      <c r="AF26" s="286"/>
      <c r="AG26" s="286"/>
      <c r="AH26" s="286"/>
      <c r="AI26" s="286"/>
      <c r="AK26" s="286"/>
      <c r="AL26" s="286"/>
      <c r="AM26" s="286"/>
      <c r="AN26" s="286"/>
      <c r="AP26" s="286"/>
      <c r="AQ26" s="286"/>
      <c r="AR26" s="286"/>
      <c r="AS26" s="286"/>
      <c r="AU26" s="286"/>
      <c r="AV26" s="286"/>
      <c r="AW26" s="286"/>
      <c r="AX26" s="286"/>
      <c r="AY26" s="380"/>
      <c r="AZ26" s="286"/>
      <c r="BA26" s="381"/>
    </row>
    <row r="27" spans="1:53" s="8" customFormat="1" x14ac:dyDescent="0.35">
      <c r="A27" s="67" t="s">
        <v>94</v>
      </c>
      <c r="B27" s="81">
        <v>13842.736080206247</v>
      </c>
      <c r="C27" s="81">
        <v>13244.248122000001</v>
      </c>
      <c r="D27" s="81">
        <v>28057.454513848876</v>
      </c>
      <c r="E27" s="287">
        <v>11689.611965588269</v>
      </c>
      <c r="F27" s="251"/>
      <c r="G27" s="287">
        <v>20840.583557000002</v>
      </c>
      <c r="H27" s="287">
        <v>11805.997385000001</v>
      </c>
      <c r="I27" s="287">
        <v>19527.057241999999</v>
      </c>
      <c r="J27" s="287">
        <v>21646.960006000001</v>
      </c>
      <c r="K27" s="251"/>
      <c r="L27" s="287">
        <v>23820.738635000002</v>
      </c>
      <c r="M27" s="287">
        <v>24641.718302000001</v>
      </c>
      <c r="N27" s="287">
        <v>33057.736852999995</v>
      </c>
      <c r="O27" s="287">
        <v>34449.412767144</v>
      </c>
      <c r="P27" s="251"/>
      <c r="Q27" s="287">
        <v>40087.547640000004</v>
      </c>
      <c r="R27" s="287">
        <v>35870.694787</v>
      </c>
      <c r="S27" s="287">
        <v>40349.877247999997</v>
      </c>
      <c r="T27" s="287">
        <v>65899</v>
      </c>
      <c r="U27" s="251"/>
      <c r="V27" s="287">
        <v>59782</v>
      </c>
      <c r="W27" s="287">
        <v>57676</v>
      </c>
      <c r="X27" s="287">
        <v>62729</v>
      </c>
      <c r="Y27" s="287">
        <v>56123</v>
      </c>
      <c r="Z27" s="286"/>
      <c r="AA27" s="287">
        <v>50317</v>
      </c>
      <c r="AB27" s="287">
        <v>70213</v>
      </c>
      <c r="AC27" s="287">
        <v>82607</v>
      </c>
      <c r="AD27" s="287">
        <v>96619</v>
      </c>
      <c r="AF27" s="287">
        <v>97153</v>
      </c>
      <c r="AG27" s="287">
        <v>83241</v>
      </c>
      <c r="AH27" s="287">
        <v>60360</v>
      </c>
      <c r="AI27" s="287">
        <v>44359</v>
      </c>
      <c r="AK27" s="287">
        <v>41354</v>
      </c>
      <c r="AL27" s="287">
        <v>25266</v>
      </c>
      <c r="AM27" s="287">
        <v>17426</v>
      </c>
      <c r="AN27" s="287">
        <v>27832</v>
      </c>
      <c r="AP27" s="287">
        <v>28550</v>
      </c>
      <c r="AQ27" s="287">
        <v>21573</v>
      </c>
      <c r="AR27" s="287">
        <v>23531</v>
      </c>
      <c r="AS27" s="287">
        <v>27794</v>
      </c>
      <c r="AU27" s="287">
        <v>32278</v>
      </c>
      <c r="AV27" s="287">
        <v>19366</v>
      </c>
      <c r="AW27" s="287">
        <v>28862</v>
      </c>
      <c r="AX27" s="287">
        <v>28928</v>
      </c>
      <c r="AY27" s="380"/>
      <c r="AZ27" s="287">
        <v>36577</v>
      </c>
      <c r="BA27" s="381"/>
    </row>
    <row r="28" spans="1:53" s="8" customFormat="1" x14ac:dyDescent="0.35">
      <c r="A28" s="63" t="s">
        <v>95</v>
      </c>
      <c r="B28" s="82">
        <v>55468.996834015008</v>
      </c>
      <c r="C28" s="82">
        <v>54559.160061999995</v>
      </c>
      <c r="D28" s="82">
        <v>54120.886220107175</v>
      </c>
      <c r="E28" s="286">
        <v>57704.836960357454</v>
      </c>
      <c r="F28" s="251"/>
      <c r="G28" s="286">
        <v>58855.34654370357</v>
      </c>
      <c r="H28" s="286">
        <v>61382.537109731464</v>
      </c>
      <c r="I28" s="286">
        <v>61024.51636450697</v>
      </c>
      <c r="J28" s="286">
        <v>53377.187030999994</v>
      </c>
      <c r="K28" s="251"/>
      <c r="L28" s="286">
        <v>58835.497573000001</v>
      </c>
      <c r="M28" s="286">
        <v>61650.025937999999</v>
      </c>
      <c r="N28" s="286">
        <v>64445.231659000005</v>
      </c>
      <c r="O28" s="286">
        <v>64979.179169380091</v>
      </c>
      <c r="P28" s="251"/>
      <c r="Q28" s="286">
        <v>66491.378970000005</v>
      </c>
      <c r="R28" s="286">
        <v>71905.797030999995</v>
      </c>
      <c r="S28" s="286">
        <v>76369.603933999999</v>
      </c>
      <c r="T28" s="286">
        <v>69585.746436000001</v>
      </c>
      <c r="U28" s="251"/>
      <c r="V28" s="286">
        <v>66908.374345000004</v>
      </c>
      <c r="W28" s="286">
        <v>73259.319694999998</v>
      </c>
      <c r="X28" s="286">
        <v>78996.846229000002</v>
      </c>
      <c r="Y28" s="286">
        <v>75771.677095999999</v>
      </c>
      <c r="Z28" s="286"/>
      <c r="AA28" s="286">
        <v>70550.097957000005</v>
      </c>
      <c r="AB28" s="286">
        <v>64230.266571000007</v>
      </c>
      <c r="AC28" s="286">
        <v>66402.684528999991</v>
      </c>
      <c r="AD28" s="286">
        <v>64728.169903999995</v>
      </c>
      <c r="AF28" s="286">
        <v>63410.656353999999</v>
      </c>
      <c r="AG28" s="286">
        <v>65005.910675999992</v>
      </c>
      <c r="AH28" s="286">
        <v>73990.085329000009</v>
      </c>
      <c r="AI28" s="286">
        <v>119333.551504</v>
      </c>
      <c r="AK28" s="286"/>
      <c r="AL28" s="286"/>
      <c r="AM28" s="286"/>
      <c r="AN28" s="286"/>
      <c r="AP28" s="286"/>
      <c r="AQ28" s="286"/>
      <c r="AR28" s="286"/>
      <c r="AS28" s="286"/>
      <c r="AU28" s="286"/>
      <c r="AV28" s="286"/>
      <c r="AW28" s="286"/>
      <c r="AX28" s="286"/>
      <c r="AY28" s="380"/>
      <c r="AZ28" s="286"/>
      <c r="BA28" s="381"/>
    </row>
    <row r="29" spans="1:53" s="8" customFormat="1" x14ac:dyDescent="0.35">
      <c r="A29" s="67" t="s">
        <v>301</v>
      </c>
      <c r="B29" s="81"/>
      <c r="C29" s="81"/>
      <c r="D29" s="81"/>
      <c r="E29" s="287"/>
      <c r="F29" s="251"/>
      <c r="G29" s="287"/>
      <c r="H29" s="287"/>
      <c r="I29" s="287"/>
      <c r="J29" s="287"/>
      <c r="K29" s="251"/>
      <c r="L29" s="287"/>
      <c r="M29" s="287"/>
      <c r="N29" s="287"/>
      <c r="O29" s="287"/>
      <c r="P29" s="251"/>
      <c r="Q29" s="287"/>
      <c r="R29" s="287"/>
      <c r="S29" s="287"/>
      <c r="T29" s="287"/>
      <c r="U29" s="251"/>
      <c r="V29" s="287"/>
      <c r="W29" s="287"/>
      <c r="X29" s="287"/>
      <c r="Y29" s="287"/>
      <c r="Z29" s="286"/>
      <c r="AA29" s="287"/>
      <c r="AB29" s="287"/>
      <c r="AC29" s="287"/>
      <c r="AD29" s="287"/>
      <c r="AF29" s="287"/>
      <c r="AG29" s="287"/>
      <c r="AH29" s="287"/>
      <c r="AI29" s="287">
        <v>74675.551504000003</v>
      </c>
      <c r="AK29" s="287">
        <v>70704.129363</v>
      </c>
      <c r="AL29" s="287">
        <v>74297.133029000004</v>
      </c>
      <c r="AM29" s="287">
        <v>87672.300578999988</v>
      </c>
      <c r="AN29" s="287">
        <v>81424.020898000002</v>
      </c>
      <c r="AP29" s="287">
        <v>75665.759999999995</v>
      </c>
      <c r="AQ29" s="287">
        <v>73428.78</v>
      </c>
      <c r="AR29" s="287">
        <v>77763.48</v>
      </c>
      <c r="AS29" s="287">
        <v>71255.850000000006</v>
      </c>
      <c r="AU29" s="287">
        <v>71620.59</v>
      </c>
      <c r="AV29" s="287">
        <v>70621.7</v>
      </c>
      <c r="AW29" s="287">
        <v>67436.19</v>
      </c>
      <c r="AX29" s="287">
        <v>65486</v>
      </c>
      <c r="AY29" s="380"/>
      <c r="AZ29" s="287">
        <v>66067</v>
      </c>
      <c r="BA29" s="381"/>
    </row>
    <row r="30" spans="1:53" s="8" customFormat="1" x14ac:dyDescent="0.35">
      <c r="A30" s="293" t="s">
        <v>302</v>
      </c>
      <c r="B30" s="82"/>
      <c r="C30" s="82"/>
      <c r="D30" s="82"/>
      <c r="E30" s="286"/>
      <c r="F30" s="251"/>
      <c r="G30" s="286"/>
      <c r="H30" s="286"/>
      <c r="I30" s="286"/>
      <c r="J30" s="286"/>
      <c r="K30" s="251"/>
      <c r="L30" s="286"/>
      <c r="M30" s="286"/>
      <c r="N30" s="286"/>
      <c r="O30" s="286"/>
      <c r="P30" s="251"/>
      <c r="Q30" s="286"/>
      <c r="R30" s="286"/>
      <c r="S30" s="286"/>
      <c r="T30" s="286"/>
      <c r="U30" s="251"/>
      <c r="V30" s="286"/>
      <c r="W30" s="286"/>
      <c r="X30" s="286"/>
      <c r="Y30" s="286"/>
      <c r="Z30" s="286"/>
      <c r="AA30" s="286"/>
      <c r="AB30" s="286"/>
      <c r="AC30" s="286"/>
      <c r="AD30" s="286"/>
      <c r="AF30" s="286"/>
      <c r="AG30" s="286"/>
      <c r="AH30" s="286"/>
      <c r="AI30" s="316">
        <v>44658</v>
      </c>
      <c r="AK30" s="286">
        <v>53731</v>
      </c>
      <c r="AL30" s="286">
        <v>49779</v>
      </c>
      <c r="AM30" s="286">
        <v>45050</v>
      </c>
      <c r="AN30" s="286">
        <v>47392</v>
      </c>
      <c r="AP30" s="286">
        <v>48987</v>
      </c>
      <c r="AQ30" s="286">
        <v>47149</v>
      </c>
      <c r="AR30" s="286">
        <v>37404</v>
      </c>
      <c r="AS30" s="286">
        <v>42755</v>
      </c>
      <c r="AU30" s="286">
        <v>47275</v>
      </c>
      <c r="AV30" s="286">
        <v>49302</v>
      </c>
      <c r="AW30" s="286">
        <v>44912</v>
      </c>
      <c r="AX30" s="286">
        <v>49984</v>
      </c>
      <c r="AY30" s="380"/>
      <c r="AZ30" s="286">
        <v>57836</v>
      </c>
      <c r="BA30" s="381"/>
    </row>
    <row r="31" spans="1:53" s="8" customFormat="1" ht="14.25" customHeight="1" x14ac:dyDescent="0.35">
      <c r="A31" s="67" t="s">
        <v>96</v>
      </c>
      <c r="B31" s="81">
        <v>19597.856641551301</v>
      </c>
      <c r="C31" s="81">
        <v>21660.677944000003</v>
      </c>
      <c r="D31" s="81">
        <v>21311.912154425449</v>
      </c>
      <c r="E31" s="287">
        <v>40138.061358907798</v>
      </c>
      <c r="F31" s="251"/>
      <c r="G31" s="287">
        <v>21849</v>
      </c>
      <c r="H31" s="287">
        <v>19192.934283000002</v>
      </c>
      <c r="I31" s="287">
        <v>21171.509604999999</v>
      </c>
      <c r="J31" s="287">
        <v>20012.741679999999</v>
      </c>
      <c r="K31" s="251"/>
      <c r="L31" s="287">
        <v>24635.221156000003</v>
      </c>
      <c r="M31" s="287">
        <v>23149.103289000002</v>
      </c>
      <c r="N31" s="287">
        <v>19712.249734000001</v>
      </c>
      <c r="O31" s="287">
        <v>19660.826939000002</v>
      </c>
      <c r="P31" s="251"/>
      <c r="Q31" s="287">
        <v>20881.737333000001</v>
      </c>
      <c r="R31" s="287">
        <v>19786.662579</v>
      </c>
      <c r="S31" s="287">
        <v>18584.868336</v>
      </c>
      <c r="T31" s="287">
        <v>20427</v>
      </c>
      <c r="U31" s="251"/>
      <c r="V31" s="287">
        <v>15357</v>
      </c>
      <c r="W31" s="287">
        <v>16310</v>
      </c>
      <c r="X31" s="287">
        <v>17902</v>
      </c>
      <c r="Y31" s="287">
        <v>30167</v>
      </c>
      <c r="Z31" s="286"/>
      <c r="AA31" s="287">
        <v>37073</v>
      </c>
      <c r="AB31" s="287">
        <v>31538</v>
      </c>
      <c r="AC31" s="287">
        <v>31601</v>
      </c>
      <c r="AD31" s="287">
        <v>26904</v>
      </c>
      <c r="AF31" s="287">
        <v>29209</v>
      </c>
      <c r="AG31" s="287">
        <v>28771</v>
      </c>
      <c r="AH31" s="287">
        <v>31078</v>
      </c>
      <c r="AI31" s="287">
        <v>37889</v>
      </c>
      <c r="AK31" s="287">
        <v>41002</v>
      </c>
      <c r="AL31" s="287">
        <v>45544</v>
      </c>
      <c r="AM31" s="287">
        <v>41269</v>
      </c>
      <c r="AN31" s="287">
        <v>40563</v>
      </c>
      <c r="AP31" s="287">
        <v>42428</v>
      </c>
      <c r="AQ31" s="287">
        <v>37125</v>
      </c>
      <c r="AR31" s="287">
        <v>37940</v>
      </c>
      <c r="AS31" s="287">
        <v>43471</v>
      </c>
      <c r="AU31" s="287">
        <v>41223</v>
      </c>
      <c r="AV31" s="287">
        <v>40896</v>
      </c>
      <c r="AW31" s="287">
        <v>35523</v>
      </c>
      <c r="AX31" s="287">
        <v>43185</v>
      </c>
      <c r="AY31" s="380"/>
      <c r="AZ31" s="287">
        <v>40353</v>
      </c>
      <c r="BA31" s="381"/>
    </row>
    <row r="32" spans="1:53" s="8" customFormat="1" x14ac:dyDescent="0.35">
      <c r="A32" s="293" t="s">
        <v>97</v>
      </c>
      <c r="B32" s="82"/>
      <c r="C32" s="82"/>
      <c r="D32" s="82"/>
      <c r="E32" s="286"/>
      <c r="F32" s="251"/>
      <c r="G32" s="286">
        <v>14736</v>
      </c>
      <c r="H32" s="286">
        <v>8841.9974669999992</v>
      </c>
      <c r="I32" s="286">
        <v>8616.9780470000005</v>
      </c>
      <c r="J32" s="286">
        <v>12173.488529999999</v>
      </c>
      <c r="K32" s="251"/>
      <c r="L32" s="286">
        <v>11707.674569000001</v>
      </c>
      <c r="M32" s="286">
        <v>11821.984413</v>
      </c>
      <c r="N32" s="286">
        <v>7912.8169660000003</v>
      </c>
      <c r="O32" s="286">
        <v>10782.242845999999</v>
      </c>
      <c r="P32" s="251"/>
      <c r="Q32" s="286">
        <v>10777.812925</v>
      </c>
      <c r="R32" s="286">
        <v>7930.7998939999998</v>
      </c>
      <c r="S32" s="286">
        <v>8073.2177220000003</v>
      </c>
      <c r="T32" s="286">
        <v>3160</v>
      </c>
      <c r="U32" s="251"/>
      <c r="V32" s="286">
        <v>2678</v>
      </c>
      <c r="W32" s="286">
        <v>1047</v>
      </c>
      <c r="X32" s="286">
        <v>1192</v>
      </c>
      <c r="Y32" s="286">
        <v>1316</v>
      </c>
      <c r="Z32" s="286"/>
      <c r="AA32" s="286">
        <v>16619</v>
      </c>
      <c r="AB32" s="286">
        <v>12815</v>
      </c>
      <c r="AC32" s="286">
        <v>1389</v>
      </c>
      <c r="AD32" s="286">
        <v>1448</v>
      </c>
      <c r="AF32" s="286">
        <v>1591</v>
      </c>
      <c r="AG32" s="286">
        <v>1599</v>
      </c>
      <c r="AH32" s="286">
        <v>1497</v>
      </c>
      <c r="AI32" s="286">
        <v>1856</v>
      </c>
      <c r="AK32" s="286">
        <v>1666</v>
      </c>
      <c r="AL32" s="286">
        <v>1734</v>
      </c>
      <c r="AM32" s="286">
        <v>1827</v>
      </c>
      <c r="AN32" s="286">
        <v>1984</v>
      </c>
      <c r="AP32" s="286">
        <v>2067</v>
      </c>
      <c r="AQ32" s="286">
        <v>2469</v>
      </c>
      <c r="AR32" s="286">
        <v>4689</v>
      </c>
      <c r="AS32" s="286">
        <v>3884</v>
      </c>
      <c r="AU32" s="286">
        <v>3094</v>
      </c>
      <c r="AV32" s="286">
        <v>2225</v>
      </c>
      <c r="AW32" s="286">
        <v>2035</v>
      </c>
      <c r="AX32" s="286">
        <v>2237</v>
      </c>
      <c r="AY32" s="380"/>
      <c r="AZ32" s="286">
        <v>1759</v>
      </c>
      <c r="BA32" s="381"/>
    </row>
    <row r="33" spans="1:53" s="8" customFormat="1" x14ac:dyDescent="0.35">
      <c r="A33" s="67" t="s">
        <v>98</v>
      </c>
      <c r="B33" s="81"/>
      <c r="C33" s="81"/>
      <c r="D33" s="81"/>
      <c r="E33" s="287"/>
      <c r="F33" s="251"/>
      <c r="G33" s="287"/>
      <c r="H33" s="287">
        <v>286</v>
      </c>
      <c r="I33" s="287">
        <v>1286</v>
      </c>
      <c r="J33" s="287">
        <v>4286</v>
      </c>
      <c r="K33" s="251"/>
      <c r="L33" s="287">
        <v>4286</v>
      </c>
      <c r="M33" s="287">
        <v>2250</v>
      </c>
      <c r="N33" s="287">
        <v>500</v>
      </c>
      <c r="O33" s="287">
        <v>1500</v>
      </c>
      <c r="P33" s="251"/>
      <c r="Q33" s="287">
        <v>2000</v>
      </c>
      <c r="R33" s="287">
        <v>4500</v>
      </c>
      <c r="S33" s="287">
        <v>5000</v>
      </c>
      <c r="T33" s="287"/>
      <c r="U33" s="251"/>
      <c r="V33" s="287"/>
      <c r="W33" s="287"/>
      <c r="X33" s="287"/>
      <c r="Y33" s="287"/>
      <c r="Z33" s="286"/>
      <c r="AA33" s="287"/>
      <c r="AB33" s="287"/>
      <c r="AC33" s="287"/>
      <c r="AD33" s="287"/>
      <c r="AF33" s="287"/>
      <c r="AG33" s="287"/>
      <c r="AH33" s="287"/>
      <c r="AI33" s="287"/>
      <c r="AK33" s="287"/>
      <c r="AL33" s="287">
        <v>509</v>
      </c>
      <c r="AM33" s="287">
        <v>0</v>
      </c>
      <c r="AN33" s="287">
        <v>0</v>
      </c>
      <c r="AP33" s="287">
        <v>0</v>
      </c>
      <c r="AQ33" s="287">
        <v>0</v>
      </c>
      <c r="AR33" s="287">
        <v>0</v>
      </c>
      <c r="AS33" s="287">
        <v>0</v>
      </c>
      <c r="AU33" s="287">
        <v>0</v>
      </c>
      <c r="AV33" s="287">
        <v>0</v>
      </c>
      <c r="AW33" s="287">
        <v>0</v>
      </c>
      <c r="AX33" s="287">
        <v>0</v>
      </c>
      <c r="AY33" s="380"/>
      <c r="AZ33" s="287">
        <v>0</v>
      </c>
      <c r="BA33" s="381"/>
    </row>
    <row r="34" spans="1:53" s="8" customFormat="1" x14ac:dyDescent="0.35">
      <c r="A34" s="63" t="s">
        <v>99</v>
      </c>
      <c r="B34" s="82"/>
      <c r="C34" s="82"/>
      <c r="D34" s="82"/>
      <c r="E34" s="286"/>
      <c r="F34" s="251"/>
      <c r="G34" s="286">
        <v>26031.534659000001</v>
      </c>
      <c r="H34" s="286">
        <v>31508.971779</v>
      </c>
      <c r="I34" s="286">
        <v>31554.487220999992</v>
      </c>
      <c r="J34" s="286">
        <v>29321.900966000001</v>
      </c>
      <c r="K34" s="251"/>
      <c r="L34" s="286">
        <v>31090.892263000002</v>
      </c>
      <c r="M34" s="286">
        <v>30074.149709999994</v>
      </c>
      <c r="N34" s="286">
        <v>28501.319820999997</v>
      </c>
      <c r="O34" s="286">
        <v>29416.707539999999</v>
      </c>
      <c r="P34" s="251"/>
      <c r="Q34" s="286">
        <v>28438.030969113221</v>
      </c>
      <c r="R34" s="286">
        <v>30354.29678036</v>
      </c>
      <c r="S34" s="286">
        <v>27291.055929999995</v>
      </c>
      <c r="T34" s="286">
        <v>29063.91</v>
      </c>
      <c r="U34" s="251"/>
      <c r="V34" s="286">
        <v>35692.910000000003</v>
      </c>
      <c r="W34" s="286">
        <v>36721.910000000003</v>
      </c>
      <c r="X34" s="286">
        <v>35080.910000000003</v>
      </c>
      <c r="Y34" s="286">
        <v>37355</v>
      </c>
      <c r="Z34" s="286"/>
      <c r="AA34" s="286">
        <v>33716</v>
      </c>
      <c r="AB34" s="286">
        <v>31028</v>
      </c>
      <c r="AC34" s="286">
        <v>31894</v>
      </c>
      <c r="AD34" s="286">
        <v>33281</v>
      </c>
      <c r="AF34" s="286">
        <v>38156</v>
      </c>
      <c r="AG34" s="286">
        <v>41352</v>
      </c>
      <c r="AH34" s="286">
        <v>48043</v>
      </c>
      <c r="AI34" s="286">
        <v>6750</v>
      </c>
      <c r="AK34" s="286">
        <v>7665</v>
      </c>
      <c r="AL34" s="286">
        <v>9137</v>
      </c>
      <c r="AM34" s="286">
        <v>5812</v>
      </c>
      <c r="AN34" s="286">
        <v>4999</v>
      </c>
      <c r="AP34" s="286">
        <v>6423</v>
      </c>
      <c r="AQ34" s="286">
        <v>4502</v>
      </c>
      <c r="AR34" s="286">
        <v>3816</v>
      </c>
      <c r="AS34" s="286">
        <v>4319</v>
      </c>
      <c r="AU34" s="286">
        <v>3593</v>
      </c>
      <c r="AV34" s="286">
        <v>4458</v>
      </c>
      <c r="AW34" s="286">
        <v>3359</v>
      </c>
      <c r="AX34" s="286">
        <v>4123</v>
      </c>
      <c r="AY34" s="380"/>
      <c r="AZ34" s="286">
        <v>3675</v>
      </c>
      <c r="BA34" s="381"/>
    </row>
    <row r="35" spans="1:53" s="8" customFormat="1" x14ac:dyDescent="0.35">
      <c r="A35" s="67" t="s">
        <v>270</v>
      </c>
      <c r="B35" s="81">
        <v>18350.695263302699</v>
      </c>
      <c r="C35" s="81">
        <v>18584.454963</v>
      </c>
      <c r="D35" s="81">
        <v>15060.993450124071</v>
      </c>
      <c r="E35" s="287">
        <v>17084.498110294193</v>
      </c>
      <c r="F35" s="251"/>
      <c r="G35" s="287"/>
      <c r="H35" s="287"/>
      <c r="I35" s="287"/>
      <c r="J35" s="287"/>
      <c r="K35" s="251"/>
      <c r="L35" s="287"/>
      <c r="M35" s="287"/>
      <c r="N35" s="287"/>
      <c r="O35" s="287"/>
      <c r="P35" s="251"/>
      <c r="Q35" s="287"/>
      <c r="R35" s="287">
        <v>0</v>
      </c>
      <c r="S35" s="287"/>
      <c r="T35" s="287"/>
      <c r="U35" s="251"/>
      <c r="V35" s="287">
        <v>0</v>
      </c>
      <c r="W35" s="287"/>
      <c r="X35" s="287">
        <v>0</v>
      </c>
      <c r="Y35" s="287">
        <v>0</v>
      </c>
      <c r="Z35" s="286"/>
      <c r="AA35" s="287">
        <v>0</v>
      </c>
      <c r="AB35" s="287"/>
      <c r="AC35" s="287"/>
      <c r="AD35" s="287"/>
      <c r="AF35" s="287"/>
      <c r="AG35" s="287"/>
      <c r="AH35" s="287"/>
      <c r="AI35" s="287"/>
      <c r="AK35" s="287"/>
      <c r="AL35" s="287"/>
      <c r="AM35" s="287"/>
      <c r="AN35" s="287"/>
      <c r="AP35" s="287"/>
      <c r="AQ35" s="287"/>
      <c r="AR35" s="287"/>
      <c r="AS35" s="287"/>
      <c r="AU35" s="287"/>
      <c r="AV35" s="287"/>
      <c r="AW35" s="287"/>
      <c r="AX35" s="287"/>
      <c r="AY35" s="380"/>
      <c r="AZ35" s="287"/>
      <c r="BA35" s="381"/>
    </row>
    <row r="36" spans="1:53" s="8" customFormat="1" x14ac:dyDescent="0.35">
      <c r="A36" s="63" t="s">
        <v>100</v>
      </c>
      <c r="B36" s="82">
        <v>22994.71909753657</v>
      </c>
      <c r="C36" s="82">
        <v>22688.945451000003</v>
      </c>
      <c r="D36" s="82">
        <v>22024.961689027896</v>
      </c>
      <c r="E36" s="286">
        <v>22419.936876550048</v>
      </c>
      <c r="F36" s="251"/>
      <c r="G36" s="286">
        <v>18689.473793000001</v>
      </c>
      <c r="H36" s="286">
        <v>12558.403703999998</v>
      </c>
      <c r="I36" s="286">
        <v>12592.438953000003</v>
      </c>
      <c r="J36" s="286">
        <v>21571.143895000001</v>
      </c>
      <c r="K36" s="251"/>
      <c r="L36" s="286">
        <v>20519.553671000001</v>
      </c>
      <c r="M36" s="286">
        <v>17327.936556000001</v>
      </c>
      <c r="N36" s="286">
        <v>16921.917858000001</v>
      </c>
      <c r="O36" s="286">
        <v>19622.995814999998</v>
      </c>
      <c r="P36" s="251"/>
      <c r="Q36" s="286">
        <v>24092.21716388678</v>
      </c>
      <c r="R36" s="286">
        <v>22707.079642640001</v>
      </c>
      <c r="S36" s="286">
        <v>22165.019802000003</v>
      </c>
      <c r="T36" s="286">
        <v>26770</v>
      </c>
      <c r="U36" s="251"/>
      <c r="V36" s="286">
        <v>28943</v>
      </c>
      <c r="W36" s="286">
        <v>28269</v>
      </c>
      <c r="X36" s="286">
        <v>27024</v>
      </c>
      <c r="Y36" s="286">
        <v>30632</v>
      </c>
      <c r="Z36" s="286"/>
      <c r="AA36" s="286">
        <v>30175</v>
      </c>
      <c r="AB36" s="286">
        <v>28883</v>
      </c>
      <c r="AC36" s="286">
        <v>27403</v>
      </c>
      <c r="AD36" s="286">
        <v>29331</v>
      </c>
      <c r="AF36" s="286">
        <v>32663</v>
      </c>
      <c r="AG36" s="286">
        <v>31714</v>
      </c>
      <c r="AH36" s="286">
        <v>32327</v>
      </c>
      <c r="AI36" s="286">
        <v>33964</v>
      </c>
      <c r="AK36" s="286">
        <v>38246</v>
      </c>
      <c r="AL36" s="286">
        <v>41605</v>
      </c>
      <c r="AM36" s="286">
        <v>37582</v>
      </c>
      <c r="AN36" s="286">
        <v>39897</v>
      </c>
      <c r="AP36" s="286">
        <v>42750</v>
      </c>
      <c r="AQ36" s="286">
        <v>40404</v>
      </c>
      <c r="AR36" s="286">
        <v>37701</v>
      </c>
      <c r="AS36" s="286">
        <v>40399</v>
      </c>
      <c r="AU36" s="286">
        <v>37783</v>
      </c>
      <c r="AV36" s="286">
        <v>38607</v>
      </c>
      <c r="AW36" s="286">
        <v>36329</v>
      </c>
      <c r="AX36" s="286">
        <v>42455</v>
      </c>
      <c r="AY36" s="380"/>
      <c r="AZ36" s="286">
        <v>42873</v>
      </c>
      <c r="BA36" s="381"/>
    </row>
    <row r="37" spans="1:53" s="8" customFormat="1" x14ac:dyDescent="0.35">
      <c r="A37" s="67"/>
      <c r="B37" s="81"/>
      <c r="C37" s="81"/>
      <c r="D37" s="81"/>
      <c r="E37" s="287"/>
      <c r="F37" s="251"/>
      <c r="G37" s="287"/>
      <c r="H37" s="287"/>
      <c r="I37" s="287"/>
      <c r="J37" s="287"/>
      <c r="K37" s="251"/>
      <c r="L37" s="287"/>
      <c r="M37" s="287"/>
      <c r="N37" s="287"/>
      <c r="O37" s="287"/>
      <c r="P37" s="251"/>
      <c r="Q37" s="287"/>
      <c r="R37" s="287"/>
      <c r="S37" s="287"/>
      <c r="T37" s="287"/>
      <c r="U37" s="251"/>
      <c r="V37" s="287"/>
      <c r="W37" s="287"/>
      <c r="X37" s="287"/>
      <c r="Y37" s="287"/>
      <c r="Z37" s="286"/>
      <c r="AA37" s="287"/>
      <c r="AB37" s="287"/>
      <c r="AC37" s="287"/>
      <c r="AD37" s="287"/>
      <c r="AF37" s="287"/>
      <c r="AG37" s="287"/>
      <c r="AH37" s="287"/>
      <c r="AI37" s="287"/>
      <c r="AK37" s="287"/>
      <c r="AL37" s="287"/>
      <c r="AM37" s="287"/>
      <c r="AN37" s="287"/>
      <c r="AP37" s="287"/>
      <c r="AQ37" s="287"/>
      <c r="AR37" s="287"/>
      <c r="AS37" s="287"/>
      <c r="AU37" s="287"/>
      <c r="AV37" s="287"/>
      <c r="AW37" s="287"/>
      <c r="AX37" s="287"/>
      <c r="AY37" s="380"/>
      <c r="AZ37" s="287"/>
      <c r="BA37" s="381"/>
    </row>
    <row r="38" spans="1:53" s="8" customFormat="1" x14ac:dyDescent="0.35">
      <c r="A38" s="293" t="s">
        <v>101</v>
      </c>
      <c r="B38" s="82"/>
      <c r="C38" s="82"/>
      <c r="D38" s="82"/>
      <c r="E38" s="286"/>
      <c r="F38" s="251"/>
      <c r="G38" s="286"/>
      <c r="H38" s="286"/>
      <c r="I38" s="286"/>
      <c r="J38" s="286">
        <v>265</v>
      </c>
      <c r="K38" s="251"/>
      <c r="L38" s="286">
        <v>139.03983299999999</v>
      </c>
      <c r="M38" s="286">
        <v>139.03983299999999</v>
      </c>
      <c r="N38" s="286">
        <v>139.03983299999999</v>
      </c>
      <c r="O38" s="286">
        <v>0</v>
      </c>
      <c r="P38" s="251"/>
      <c r="Q38" s="286"/>
      <c r="R38" s="286"/>
      <c r="S38" s="286"/>
      <c r="T38" s="286">
        <v>0</v>
      </c>
      <c r="U38" s="251"/>
      <c r="V38" s="286"/>
      <c r="W38" s="286"/>
      <c r="X38" s="286"/>
      <c r="Y38" s="286"/>
      <c r="Z38" s="286"/>
      <c r="AA38" s="286">
        <v>0</v>
      </c>
      <c r="AB38" s="286"/>
      <c r="AC38" s="286"/>
      <c r="AD38" s="286">
        <v>0</v>
      </c>
      <c r="AF38" s="286"/>
      <c r="AG38" s="286"/>
      <c r="AH38" s="286"/>
      <c r="AI38" s="286"/>
      <c r="AK38" s="286">
        <v>0</v>
      </c>
      <c r="AL38" s="286">
        <v>0</v>
      </c>
      <c r="AM38" s="286">
        <v>0</v>
      </c>
      <c r="AN38" s="286">
        <v>0</v>
      </c>
      <c r="AP38" s="286"/>
      <c r="AQ38" s="286">
        <v>0</v>
      </c>
      <c r="AR38" s="286">
        <v>0</v>
      </c>
      <c r="AS38" s="286">
        <v>0</v>
      </c>
      <c r="AU38" s="286">
        <v>0</v>
      </c>
      <c r="AV38" s="286">
        <v>0</v>
      </c>
      <c r="AW38" s="286">
        <v>0</v>
      </c>
      <c r="AX38" s="286">
        <v>0</v>
      </c>
      <c r="AY38" s="380"/>
      <c r="AZ38" s="286">
        <v>0</v>
      </c>
      <c r="BA38" s="381"/>
    </row>
    <row r="39" spans="1:53" s="80" customFormat="1" x14ac:dyDescent="0.35">
      <c r="A39" s="66" t="s">
        <v>102</v>
      </c>
      <c r="B39" s="65">
        <v>130663.55255920786</v>
      </c>
      <c r="C39" s="65">
        <v>131078.345137</v>
      </c>
      <c r="D39" s="65">
        <v>141000.79563137263</v>
      </c>
      <c r="E39" s="285">
        <v>149451.34129738394</v>
      </c>
      <c r="F39" s="282"/>
      <c r="G39" s="285">
        <v>161651.50933935895</v>
      </c>
      <c r="H39" s="285">
        <v>146219.31913473146</v>
      </c>
      <c r="I39" s="285">
        <v>156232</v>
      </c>
      <c r="J39" s="285">
        <v>163265.00319899997</v>
      </c>
      <c r="K39" s="282"/>
      <c r="L39" s="285">
        <v>175651.836167</v>
      </c>
      <c r="M39" s="285">
        <v>171677.59902299999</v>
      </c>
      <c r="N39" s="285">
        <v>171662.02306499999</v>
      </c>
      <c r="O39" s="285">
        <v>181069.95814014404</v>
      </c>
      <c r="P39" s="282"/>
      <c r="Q39" s="285">
        <v>193529.19277300002</v>
      </c>
      <c r="R39" s="285">
        <v>193900.68428499997</v>
      </c>
      <c r="S39" s="285">
        <v>198471.71414899998</v>
      </c>
      <c r="T39" s="285">
        <v>215657.65643599999</v>
      </c>
      <c r="U39" s="282"/>
      <c r="V39" s="285">
        <v>210190.28434500002</v>
      </c>
      <c r="W39" s="285">
        <v>213666.22969500002</v>
      </c>
      <c r="X39" s="285">
        <v>223343.75622900002</v>
      </c>
      <c r="Y39" s="285">
        <v>231722.677096</v>
      </c>
      <c r="Z39" s="283"/>
      <c r="AA39" s="285">
        <v>238867.09795700002</v>
      </c>
      <c r="AB39" s="285">
        <v>238984.26657100001</v>
      </c>
      <c r="AC39" s="285">
        <v>241535.68452899999</v>
      </c>
      <c r="AD39" s="285">
        <v>252553.16990400001</v>
      </c>
      <c r="AF39" s="285">
        <v>262445.65635399998</v>
      </c>
      <c r="AG39" s="285">
        <v>252090.910676</v>
      </c>
      <c r="AH39" s="285">
        <v>247697.08532900002</v>
      </c>
      <c r="AI39" s="285">
        <v>244556.551504</v>
      </c>
      <c r="AK39" s="285">
        <v>254687.12936299999</v>
      </c>
      <c r="AL39" s="285">
        <v>248054.13302900002</v>
      </c>
      <c r="AM39" s="285">
        <f>SUM(AM25:AM36)</f>
        <v>236788.30057899997</v>
      </c>
      <c r="AN39" s="285">
        <v>244327.02089799999</v>
      </c>
      <c r="AP39" s="285">
        <v>247107.76</v>
      </c>
      <c r="AQ39" s="285">
        <v>226940.78</v>
      </c>
      <c r="AR39" s="285">
        <v>223238.48</v>
      </c>
      <c r="AS39" s="285">
        <v>234252.85</v>
      </c>
      <c r="AU39" s="285">
        <v>237246.59</v>
      </c>
      <c r="AV39" s="285">
        <v>225865.70003000001</v>
      </c>
      <c r="AW39" s="285">
        <v>218724.19899999999</v>
      </c>
      <c r="AX39" s="285">
        <v>236792</v>
      </c>
      <c r="AY39" s="380"/>
      <c r="AZ39" s="285">
        <f>SUM(AZ25:AZ36)</f>
        <v>249776</v>
      </c>
      <c r="BA39" s="381"/>
    </row>
    <row r="40" spans="1:53" s="8" customFormat="1" x14ac:dyDescent="0.35">
      <c r="A40" s="293"/>
      <c r="B40" s="82"/>
      <c r="C40" s="82"/>
      <c r="D40" s="82"/>
      <c r="E40" s="283"/>
      <c r="F40" s="282"/>
      <c r="G40" s="283"/>
      <c r="H40" s="283"/>
      <c r="I40" s="283"/>
      <c r="J40" s="283"/>
      <c r="K40" s="282"/>
      <c r="L40" s="283"/>
      <c r="M40" s="283"/>
      <c r="N40" s="283"/>
      <c r="O40" s="283"/>
      <c r="P40" s="282"/>
      <c r="Q40" s="283"/>
      <c r="R40" s="283"/>
      <c r="S40" s="283"/>
      <c r="T40" s="283"/>
      <c r="U40" s="282"/>
      <c r="V40" s="283"/>
      <c r="W40" s="283"/>
      <c r="X40" s="283"/>
      <c r="Y40" s="283"/>
      <c r="Z40" s="283"/>
      <c r="AA40" s="283">
        <v>0</v>
      </c>
      <c r="AB40" s="283"/>
      <c r="AC40" s="283"/>
      <c r="AD40" s="283"/>
      <c r="AF40" s="283"/>
      <c r="AG40" s="283"/>
      <c r="AH40" s="283"/>
      <c r="AI40" s="283"/>
      <c r="AK40" s="283"/>
      <c r="AL40" s="283"/>
      <c r="AM40" s="283"/>
      <c r="AN40" s="283"/>
      <c r="AP40" s="283"/>
      <c r="AQ40" s="283"/>
      <c r="AR40" s="283"/>
      <c r="AS40" s="283"/>
      <c r="AU40" s="283"/>
      <c r="AV40" s="283"/>
      <c r="AW40" s="283"/>
      <c r="AX40" s="283"/>
      <c r="AY40" s="380"/>
      <c r="AZ40" s="283"/>
      <c r="BA40" s="381"/>
    </row>
    <row r="41" spans="1:53" s="80" customFormat="1" x14ac:dyDescent="0.35">
      <c r="A41" s="66" t="s">
        <v>103</v>
      </c>
      <c r="B41" s="65">
        <v>208315.05559680352</v>
      </c>
      <c r="C41" s="65">
        <v>209828.16864400002</v>
      </c>
      <c r="D41" s="65">
        <v>220636.86471082573</v>
      </c>
      <c r="E41" s="285">
        <v>235070.12797857804</v>
      </c>
      <c r="F41" s="282"/>
      <c r="G41" s="285">
        <v>243511</v>
      </c>
      <c r="H41" s="285">
        <v>240691</v>
      </c>
      <c r="I41" s="285">
        <v>252994</v>
      </c>
      <c r="J41" s="285">
        <v>260665</v>
      </c>
      <c r="K41" s="282"/>
      <c r="L41" s="285">
        <v>281098.32206057874</v>
      </c>
      <c r="M41" s="285">
        <v>277006.60111016</v>
      </c>
      <c r="N41" s="285">
        <v>288245.47138115996</v>
      </c>
      <c r="O41" s="285">
        <v>304371.82219152269</v>
      </c>
      <c r="P41" s="282"/>
      <c r="Q41" s="285">
        <v>316255.13216152263</v>
      </c>
      <c r="R41" s="285">
        <v>321982.50966952264</v>
      </c>
      <c r="S41" s="285">
        <v>326178.98481043853</v>
      </c>
      <c r="T41" s="285">
        <v>334468.5125252406</v>
      </c>
      <c r="U41" s="282"/>
      <c r="V41" s="285">
        <v>336524.33154261799</v>
      </c>
      <c r="W41" s="285">
        <v>337978.18323177099</v>
      </c>
      <c r="X41" s="285">
        <v>356495</v>
      </c>
      <c r="Y41" s="285">
        <v>373535.10161108</v>
      </c>
      <c r="Z41" s="283"/>
      <c r="AA41" s="285">
        <v>383182.25755822501</v>
      </c>
      <c r="AB41" s="285">
        <v>382495.66752039001</v>
      </c>
      <c r="AC41" s="285">
        <v>389860.507617775</v>
      </c>
      <c r="AD41" s="285">
        <v>396780.14190232899</v>
      </c>
      <c r="AF41" s="285">
        <v>420637.97957767098</v>
      </c>
      <c r="AG41" s="285">
        <v>409288.98686672002</v>
      </c>
      <c r="AH41" s="285">
        <v>425473.33135168604</v>
      </c>
      <c r="AI41" s="285">
        <v>448707.20410423132</v>
      </c>
      <c r="AK41" s="285">
        <v>463972.32157134998</v>
      </c>
      <c r="AL41" s="285">
        <v>456592.70017378003</v>
      </c>
      <c r="AM41" s="285">
        <v>452694.88596843998</v>
      </c>
      <c r="AN41" s="285">
        <v>461532.66733228997</v>
      </c>
      <c r="AP41" s="285">
        <v>461380.99</v>
      </c>
      <c r="AQ41" s="285">
        <v>434906.76</v>
      </c>
      <c r="AR41" s="285">
        <v>431204.43</v>
      </c>
      <c r="AS41" s="285">
        <v>434235.83</v>
      </c>
      <c r="AU41" s="285">
        <v>434808.47</v>
      </c>
      <c r="AV41" s="285">
        <v>428267.45</v>
      </c>
      <c r="AW41" s="285">
        <v>422433.54200000002</v>
      </c>
      <c r="AX41" s="285">
        <v>444944.75071200001</v>
      </c>
      <c r="AY41" s="380"/>
      <c r="AZ41" s="285">
        <v>461679</v>
      </c>
      <c r="BA41" s="381"/>
    </row>
    <row r="42" spans="1:53" s="8" customFormat="1" x14ac:dyDescent="0.35">
      <c r="A42" s="293"/>
      <c r="B42" s="82"/>
      <c r="C42" s="82"/>
      <c r="D42" s="82"/>
      <c r="E42" s="286"/>
      <c r="F42" s="251"/>
      <c r="G42" s="286"/>
      <c r="H42" s="286"/>
      <c r="I42" s="286"/>
      <c r="J42" s="286"/>
      <c r="K42" s="251"/>
      <c r="L42" s="286"/>
      <c r="M42" s="286"/>
      <c r="N42" s="286"/>
      <c r="O42" s="286"/>
      <c r="P42" s="251"/>
      <c r="Q42" s="286"/>
      <c r="R42" s="286"/>
      <c r="S42" s="286"/>
      <c r="T42" s="286"/>
      <c r="U42" s="251"/>
      <c r="V42" s="286"/>
      <c r="W42" s="286"/>
      <c r="X42" s="286"/>
      <c r="Y42" s="286"/>
      <c r="Z42" s="286"/>
      <c r="AA42" s="286"/>
      <c r="AB42" s="286"/>
      <c r="AC42" s="286"/>
      <c r="AD42" s="286"/>
      <c r="AF42" s="286"/>
      <c r="AG42" s="286"/>
      <c r="AH42" s="286"/>
      <c r="AI42" s="286"/>
      <c r="AK42" s="286"/>
      <c r="AL42" s="286"/>
      <c r="AM42" s="286"/>
      <c r="AN42" s="286"/>
      <c r="AP42" s="286"/>
      <c r="AQ42" s="286"/>
      <c r="AR42" s="286"/>
      <c r="AS42" s="286"/>
      <c r="AU42" s="286"/>
      <c r="AV42" s="286"/>
      <c r="AW42" s="286"/>
      <c r="AX42" s="286"/>
      <c r="AY42" s="380"/>
      <c r="AZ42" s="286"/>
      <c r="BA42" s="381"/>
    </row>
    <row r="43" spans="1:53" s="8" customFormat="1" x14ac:dyDescent="0.35">
      <c r="A43" s="66" t="s">
        <v>104</v>
      </c>
      <c r="B43" s="86"/>
      <c r="C43" s="86"/>
      <c r="D43" s="86"/>
      <c r="E43" s="287"/>
      <c r="F43" s="251"/>
      <c r="G43" s="287"/>
      <c r="H43" s="287"/>
      <c r="I43" s="287"/>
      <c r="J43" s="287"/>
      <c r="K43" s="251"/>
      <c r="L43" s="287"/>
      <c r="M43" s="287"/>
      <c r="N43" s="287"/>
      <c r="O43" s="287"/>
      <c r="P43" s="251"/>
      <c r="Q43" s="287"/>
      <c r="R43" s="287"/>
      <c r="S43" s="287"/>
      <c r="T43" s="287"/>
      <c r="U43" s="251"/>
      <c r="V43" s="287"/>
      <c r="W43" s="287"/>
      <c r="X43" s="287"/>
      <c r="Y43" s="287"/>
      <c r="Z43" s="286"/>
      <c r="AA43" s="287"/>
      <c r="AB43" s="287"/>
      <c r="AC43" s="287"/>
      <c r="AD43" s="287"/>
      <c r="AF43" s="287"/>
      <c r="AG43" s="287"/>
      <c r="AH43" s="287"/>
      <c r="AI43" s="287"/>
      <c r="AK43" s="287"/>
      <c r="AL43" s="287"/>
      <c r="AM43" s="287"/>
      <c r="AN43" s="287"/>
      <c r="AP43" s="287"/>
      <c r="AQ43" s="287"/>
      <c r="AR43" s="287"/>
      <c r="AS43" s="287"/>
      <c r="AU43" s="287"/>
      <c r="AV43" s="287"/>
      <c r="AW43" s="287"/>
      <c r="AX43" s="287"/>
      <c r="AY43" s="380"/>
      <c r="AZ43" s="287"/>
      <c r="BA43" s="381"/>
    </row>
    <row r="44" spans="1:53" s="8" customFormat="1" x14ac:dyDescent="0.35">
      <c r="A44" s="294" t="s">
        <v>105</v>
      </c>
      <c r="B44" s="81"/>
      <c r="C44" s="81"/>
      <c r="D44" s="81"/>
      <c r="E44" s="286"/>
      <c r="F44" s="251"/>
      <c r="G44" s="286"/>
      <c r="H44" s="286"/>
      <c r="I44" s="286"/>
      <c r="J44" s="286"/>
      <c r="K44" s="251"/>
      <c r="L44" s="286"/>
      <c r="M44" s="286"/>
      <c r="N44" s="286"/>
      <c r="O44" s="286"/>
      <c r="P44" s="251"/>
      <c r="Q44" s="286"/>
      <c r="R44" s="286"/>
      <c r="S44" s="286"/>
      <c r="T44" s="286"/>
      <c r="U44" s="251"/>
      <c r="V44" s="286"/>
      <c r="W44" s="286"/>
      <c r="X44" s="286"/>
      <c r="Y44" s="286"/>
      <c r="Z44" s="286"/>
      <c r="AA44" s="286"/>
      <c r="AB44" s="286"/>
      <c r="AC44" s="286"/>
      <c r="AD44" s="286"/>
      <c r="AF44" s="286"/>
      <c r="AG44" s="286"/>
      <c r="AH44" s="286"/>
      <c r="AI44" s="286"/>
      <c r="AK44" s="286"/>
      <c r="AL44" s="286"/>
      <c r="AM44" s="286"/>
      <c r="AN44" s="286"/>
      <c r="AP44" s="286"/>
      <c r="AQ44" s="286"/>
      <c r="AR44" s="286"/>
      <c r="AS44" s="286"/>
      <c r="AU44" s="286"/>
      <c r="AV44" s="286"/>
      <c r="AW44" s="286"/>
      <c r="AX44" s="286"/>
      <c r="AY44" s="380"/>
      <c r="AZ44" s="286"/>
      <c r="BA44" s="381"/>
    </row>
    <row r="45" spans="1:53" s="8" customFormat="1" x14ac:dyDescent="0.35">
      <c r="A45" s="67" t="s">
        <v>106</v>
      </c>
      <c r="B45" s="82">
        <v>4807.7165021700002</v>
      </c>
      <c r="C45" s="82">
        <v>4811.6565810000002</v>
      </c>
      <c r="D45" s="82">
        <v>4834.2164488670396</v>
      </c>
      <c r="E45" s="287">
        <v>4839.0502432921203</v>
      </c>
      <c r="F45" s="251"/>
      <c r="G45" s="287">
        <v>4372.6025</v>
      </c>
      <c r="H45" s="287">
        <v>4376.7917350000007</v>
      </c>
      <c r="I45" s="287">
        <v>4382.6248649999998</v>
      </c>
      <c r="J45" s="287">
        <v>4387.9965000000002</v>
      </c>
      <c r="K45" s="251"/>
      <c r="L45" s="287">
        <v>4394.7876850000002</v>
      </c>
      <c r="M45" s="287">
        <v>4399.5150000000003</v>
      </c>
      <c r="N45" s="287">
        <v>4414.5068780000001</v>
      </c>
      <c r="O45" s="287">
        <v>4416.8731399999997</v>
      </c>
      <c r="P45" s="251"/>
      <c r="Q45" s="287">
        <v>4419.8093479999998</v>
      </c>
      <c r="R45" s="287">
        <v>4422.2276860000002</v>
      </c>
      <c r="S45" s="287">
        <v>4424.5140490000003</v>
      </c>
      <c r="T45" s="287">
        <v>4437.3456930000002</v>
      </c>
      <c r="U45" s="251"/>
      <c r="V45" s="287">
        <v>4350.132216</v>
      </c>
      <c r="W45" s="287">
        <v>4352.5136540000003</v>
      </c>
      <c r="X45" s="287">
        <v>4356.0291280000001</v>
      </c>
      <c r="Y45" s="287">
        <v>4358.7387259999996</v>
      </c>
      <c r="Z45" s="286"/>
      <c r="AA45" s="287">
        <v>4360.3652430000002</v>
      </c>
      <c r="AB45" s="287">
        <v>4362.4890079999996</v>
      </c>
      <c r="AC45" s="287">
        <v>4365.6103409999996</v>
      </c>
      <c r="AD45" s="287">
        <v>4369.8958599999996</v>
      </c>
      <c r="AF45" s="287">
        <v>4373.860831</v>
      </c>
      <c r="AG45" s="287">
        <v>4376.8717159999997</v>
      </c>
      <c r="AH45" s="287">
        <v>4382.3473549999999</v>
      </c>
      <c r="AI45" s="287">
        <v>4388.0639709999996</v>
      </c>
      <c r="AK45" s="287">
        <v>4392</v>
      </c>
      <c r="AL45" s="287">
        <v>4395.2465000000002</v>
      </c>
      <c r="AM45" s="287">
        <v>4398</v>
      </c>
      <c r="AN45" s="287">
        <v>4400</v>
      </c>
      <c r="AP45" s="287">
        <v>4403</v>
      </c>
      <c r="AQ45" s="287">
        <v>4407</v>
      </c>
      <c r="AR45" s="287">
        <v>4410</v>
      </c>
      <c r="AS45" s="287">
        <v>4413.0200000000004</v>
      </c>
      <c r="AU45" s="287">
        <v>4418.66</v>
      </c>
      <c r="AV45" s="287">
        <v>4420.99</v>
      </c>
      <c r="AW45" s="287">
        <v>4422.6099999999997</v>
      </c>
      <c r="AX45" s="287">
        <v>4424</v>
      </c>
      <c r="AY45" s="380"/>
      <c r="AZ45" s="287">
        <v>4425</v>
      </c>
      <c r="BA45" s="381"/>
    </row>
    <row r="46" spans="1:53" s="8" customFormat="1" x14ac:dyDescent="0.35">
      <c r="A46" s="293" t="s">
        <v>107</v>
      </c>
      <c r="B46" s="81">
        <v>123381.57469929649</v>
      </c>
      <c r="C46" s="81">
        <v>132820.29351226616</v>
      </c>
      <c r="D46" s="81">
        <v>142319.56833720184</v>
      </c>
      <c r="E46" s="286">
        <v>138824.49228131893</v>
      </c>
      <c r="F46" s="251"/>
      <c r="G46" s="286">
        <v>150391</v>
      </c>
      <c r="H46" s="286">
        <v>144539.83168099995</v>
      </c>
      <c r="I46" s="286">
        <v>153760.91931699996</v>
      </c>
      <c r="J46" s="286">
        <v>159984.18793699998</v>
      </c>
      <c r="K46" s="251"/>
      <c r="L46" s="286">
        <v>167506.45999899996</v>
      </c>
      <c r="M46" s="286">
        <v>165504.09645300001</v>
      </c>
      <c r="N46" s="286">
        <v>172373.49081399993</v>
      </c>
      <c r="O46" s="286">
        <v>184011.31304499999</v>
      </c>
      <c r="P46" s="251"/>
      <c r="Q46" s="286">
        <v>193261.20643599998</v>
      </c>
      <c r="R46" s="286">
        <v>188547.48602800001</v>
      </c>
      <c r="S46" s="286">
        <v>203469.511879</v>
      </c>
      <c r="T46" s="286">
        <v>198407</v>
      </c>
      <c r="U46" s="251"/>
      <c r="V46" s="286">
        <v>207562</v>
      </c>
      <c r="W46" s="286">
        <v>204366</v>
      </c>
      <c r="X46" s="286">
        <v>215808</v>
      </c>
      <c r="Y46" s="286">
        <v>213772</v>
      </c>
      <c r="Z46" s="286"/>
      <c r="AA46" s="286">
        <v>223090</v>
      </c>
      <c r="AB46" s="286">
        <v>232562</v>
      </c>
      <c r="AC46" s="286">
        <v>232447</v>
      </c>
      <c r="AD46" s="286">
        <v>244280</v>
      </c>
      <c r="AF46" s="286">
        <v>258362</v>
      </c>
      <c r="AG46" s="286">
        <v>247139</v>
      </c>
      <c r="AH46" s="286">
        <v>247540</v>
      </c>
      <c r="AI46" s="286">
        <v>264469</v>
      </c>
      <c r="AK46" s="286">
        <v>277012</v>
      </c>
      <c r="AL46" s="286">
        <v>263474</v>
      </c>
      <c r="AM46" s="286">
        <v>262654</v>
      </c>
      <c r="AN46" s="286">
        <v>274845</v>
      </c>
      <c r="AP46" s="286">
        <v>283848</v>
      </c>
      <c r="AQ46" s="286">
        <v>259706</v>
      </c>
      <c r="AR46" s="286">
        <v>255788</v>
      </c>
      <c r="AS46" s="286">
        <v>262281</v>
      </c>
      <c r="AU46" s="286">
        <v>270853</v>
      </c>
      <c r="AV46" s="286">
        <v>260040</v>
      </c>
      <c r="AW46" s="286">
        <v>255298.78</v>
      </c>
      <c r="AX46" s="286">
        <v>269191</v>
      </c>
      <c r="AY46" s="380"/>
      <c r="AZ46" s="286">
        <v>285402</v>
      </c>
      <c r="BA46" s="381"/>
    </row>
    <row r="47" spans="1:53" s="8" customFormat="1" x14ac:dyDescent="0.35">
      <c r="A47" s="67" t="s">
        <v>108</v>
      </c>
      <c r="B47" s="82">
        <v>128189.55120146649</v>
      </c>
      <c r="C47" s="82">
        <v>137632.21009326616</v>
      </c>
      <c r="D47" s="82">
        <v>147154.0447860689</v>
      </c>
      <c r="E47" s="287">
        <v>143663.49252461107</v>
      </c>
      <c r="F47" s="251"/>
      <c r="G47" s="287">
        <v>154764</v>
      </c>
      <c r="H47" s="287">
        <v>148916.62341599996</v>
      </c>
      <c r="I47" s="287">
        <v>158143.54418199995</v>
      </c>
      <c r="J47" s="287">
        <v>164372.18443699999</v>
      </c>
      <c r="K47" s="251"/>
      <c r="L47" s="287">
        <v>171901.44768399996</v>
      </c>
      <c r="M47" s="287">
        <v>169903.65145300003</v>
      </c>
      <c r="N47" s="287">
        <v>176788.24769199995</v>
      </c>
      <c r="O47" s="287">
        <v>188428.186185</v>
      </c>
      <c r="P47" s="251"/>
      <c r="Q47" s="287">
        <v>197681.01578399999</v>
      </c>
      <c r="R47" s="287">
        <v>192969.49371400001</v>
      </c>
      <c r="S47" s="287">
        <v>207894.505928</v>
      </c>
      <c r="T47" s="287">
        <v>202844.34569300001</v>
      </c>
      <c r="U47" s="251"/>
      <c r="V47" s="287">
        <v>211912.132216</v>
      </c>
      <c r="W47" s="287">
        <v>208718.51365400001</v>
      </c>
      <c r="X47" s="287">
        <v>220164.02912799999</v>
      </c>
      <c r="Y47" s="287">
        <v>218130.73872600001</v>
      </c>
      <c r="Z47" s="286"/>
      <c r="AA47" s="287">
        <v>227450.36524300001</v>
      </c>
      <c r="AB47" s="287">
        <v>236924.489008</v>
      </c>
      <c r="AC47" s="287">
        <v>236812.61034099999</v>
      </c>
      <c r="AD47" s="287">
        <v>248649.89585999999</v>
      </c>
      <c r="AF47" s="287">
        <v>262735.86083100003</v>
      </c>
      <c r="AG47" s="287">
        <v>251515.87171599999</v>
      </c>
      <c r="AH47" s="287">
        <v>251922.34735500001</v>
      </c>
      <c r="AI47" s="287">
        <v>268857.06397100003</v>
      </c>
      <c r="AK47" s="287">
        <v>281404</v>
      </c>
      <c r="AL47" s="287">
        <v>267869.24650000001</v>
      </c>
      <c r="AM47" s="287">
        <v>267052</v>
      </c>
      <c r="AN47" s="287">
        <v>279245</v>
      </c>
      <c r="AP47" s="287">
        <v>288251</v>
      </c>
      <c r="AQ47" s="287">
        <v>264113</v>
      </c>
      <c r="AR47" s="287">
        <v>260198</v>
      </c>
      <c r="AS47" s="287">
        <v>266694.02270999999</v>
      </c>
      <c r="AU47" s="287">
        <v>275271.65999999997</v>
      </c>
      <c r="AV47" s="287">
        <v>264460.99</v>
      </c>
      <c r="AW47" s="287">
        <v>259722.397</v>
      </c>
      <c r="AX47" s="287">
        <v>273615</v>
      </c>
      <c r="AY47" s="380"/>
      <c r="AZ47" s="287">
        <v>289827</v>
      </c>
      <c r="BA47" s="381"/>
    </row>
    <row r="48" spans="1:53" s="8" customFormat="1" x14ac:dyDescent="0.35">
      <c r="A48" s="293" t="s">
        <v>191</v>
      </c>
      <c r="B48" s="81">
        <v>21.269459598736269</v>
      </c>
      <c r="C48" s="81">
        <v>19.580013000000001</v>
      </c>
      <c r="D48" s="81">
        <v>30.204229215668999</v>
      </c>
      <c r="E48" s="286">
        <v>13.5658084865501</v>
      </c>
      <c r="F48" s="251"/>
      <c r="G48" s="286"/>
      <c r="H48" s="286"/>
      <c r="I48" s="286"/>
      <c r="J48" s="286"/>
      <c r="K48" s="251"/>
      <c r="L48" s="286"/>
      <c r="M48" s="286"/>
      <c r="N48" s="286"/>
      <c r="O48" s="286"/>
      <c r="P48" s="251"/>
      <c r="Q48" s="286"/>
      <c r="R48" s="286"/>
      <c r="S48" s="286"/>
      <c r="T48" s="286"/>
      <c r="U48" s="251"/>
      <c r="V48" s="286"/>
      <c r="W48" s="286"/>
      <c r="X48" s="286"/>
      <c r="Y48" s="286"/>
      <c r="Z48" s="286"/>
      <c r="AA48" s="286" t="s">
        <v>210</v>
      </c>
      <c r="AB48" s="286"/>
      <c r="AC48" s="286"/>
      <c r="AD48" s="286"/>
      <c r="AF48" s="286"/>
      <c r="AG48" s="286"/>
      <c r="AH48" s="286"/>
      <c r="AI48" s="286"/>
      <c r="AK48" s="286"/>
      <c r="AL48" s="286"/>
      <c r="AM48" s="286"/>
      <c r="AN48" s="286"/>
      <c r="AP48" s="286"/>
      <c r="AQ48" s="286"/>
      <c r="AR48" s="286"/>
      <c r="AS48" s="286"/>
      <c r="AU48" s="286"/>
      <c r="AV48" s="286"/>
      <c r="AW48" s="286"/>
      <c r="AX48" s="286"/>
      <c r="AY48" s="380"/>
      <c r="AZ48" s="286"/>
      <c r="BA48" s="381"/>
    </row>
    <row r="49" spans="1:53" s="8" customFormat="1" x14ac:dyDescent="0.35">
      <c r="A49" s="67" t="s">
        <v>109</v>
      </c>
      <c r="B49" s="82">
        <v>1611.9543433325775</v>
      </c>
      <c r="C49" s="82">
        <v>1684.150844</v>
      </c>
      <c r="D49" s="82">
        <v>1783.70669016542</v>
      </c>
      <c r="E49" s="287">
        <v>2019.5269303949299</v>
      </c>
      <c r="F49" s="251"/>
      <c r="G49" s="287">
        <v>4396</v>
      </c>
      <c r="H49" s="287">
        <v>4794.4834609999998</v>
      </c>
      <c r="I49" s="287">
        <v>4543.0177810000005</v>
      </c>
      <c r="J49" s="287">
        <v>4641.2045519999992</v>
      </c>
      <c r="K49" s="251"/>
      <c r="L49" s="287">
        <v>6321.5152279999993</v>
      </c>
      <c r="M49" s="287">
        <v>6525.9698180000005</v>
      </c>
      <c r="N49" s="287">
        <v>4835.956674</v>
      </c>
      <c r="O49" s="287">
        <v>5091</v>
      </c>
      <c r="P49" s="251"/>
      <c r="Q49" s="287">
        <v>5105.7645650000004</v>
      </c>
      <c r="R49" s="287">
        <v>5248.7406889999993</v>
      </c>
      <c r="S49" s="287">
        <v>5165.2847879999999</v>
      </c>
      <c r="T49" s="287">
        <v>4777</v>
      </c>
      <c r="U49" s="251"/>
      <c r="V49" s="287">
        <v>4708</v>
      </c>
      <c r="W49" s="287">
        <v>5190</v>
      </c>
      <c r="X49" s="287">
        <v>4949</v>
      </c>
      <c r="Y49" s="287">
        <v>3933</v>
      </c>
      <c r="Z49" s="286"/>
      <c r="AA49" s="287">
        <v>4139</v>
      </c>
      <c r="AB49" s="287">
        <v>4129</v>
      </c>
      <c r="AC49" s="287">
        <v>3918</v>
      </c>
      <c r="AD49" s="287">
        <v>3795</v>
      </c>
      <c r="AF49" s="287">
        <v>4299</v>
      </c>
      <c r="AG49" s="287">
        <v>4137</v>
      </c>
      <c r="AH49" s="287">
        <v>4194</v>
      </c>
      <c r="AI49" s="287">
        <v>4954</v>
      </c>
      <c r="AK49" s="287">
        <v>4906</v>
      </c>
      <c r="AL49" s="287">
        <v>4619</v>
      </c>
      <c r="AM49" s="287">
        <v>4769</v>
      </c>
      <c r="AN49" s="287">
        <v>4702</v>
      </c>
      <c r="AP49" s="287">
        <v>4589</v>
      </c>
      <c r="AQ49" s="287">
        <v>4462</v>
      </c>
      <c r="AR49" s="287">
        <v>4783</v>
      </c>
      <c r="AS49" s="287">
        <v>4774</v>
      </c>
      <c r="AU49" s="287">
        <v>4591</v>
      </c>
      <c r="AV49" s="287">
        <v>4518</v>
      </c>
      <c r="AW49" s="287">
        <v>4496</v>
      </c>
      <c r="AX49" s="287">
        <v>4302</v>
      </c>
      <c r="AY49" s="380"/>
      <c r="AZ49" s="287">
        <v>4339</v>
      </c>
      <c r="BA49" s="381"/>
    </row>
    <row r="50" spans="1:53" s="8" customFormat="1" x14ac:dyDescent="0.35">
      <c r="A50" s="294" t="s">
        <v>110</v>
      </c>
      <c r="B50" s="65">
        <v>129822.7750043978</v>
      </c>
      <c r="C50" s="65">
        <v>139335.94095026614</v>
      </c>
      <c r="D50" s="65">
        <v>148967.95570544997</v>
      </c>
      <c r="E50" s="283">
        <v>145696.58526349254</v>
      </c>
      <c r="F50" s="282"/>
      <c r="G50" s="283">
        <v>159160</v>
      </c>
      <c r="H50" s="283">
        <v>153711.10687699995</v>
      </c>
      <c r="I50" s="283">
        <v>162686.56196299996</v>
      </c>
      <c r="J50" s="283">
        <v>169013.388989</v>
      </c>
      <c r="K50" s="282"/>
      <c r="L50" s="283">
        <v>178223.12291199996</v>
      </c>
      <c r="M50" s="283">
        <v>176429.62127100004</v>
      </c>
      <c r="N50" s="283">
        <v>181624.25436599992</v>
      </c>
      <c r="O50" s="283">
        <v>193519.186185</v>
      </c>
      <c r="P50" s="282"/>
      <c r="Q50" s="283">
        <v>202786.78034899998</v>
      </c>
      <c r="R50" s="283">
        <v>198218.23440300001</v>
      </c>
      <c r="S50" s="283">
        <v>213059.79071599999</v>
      </c>
      <c r="T50" s="283">
        <v>207621.34569300001</v>
      </c>
      <c r="U50" s="282"/>
      <c r="V50" s="283">
        <v>216620.132216</v>
      </c>
      <c r="W50" s="283">
        <v>213908.51365400001</v>
      </c>
      <c r="X50" s="283">
        <v>225113.02912799999</v>
      </c>
      <c r="Y50" s="283">
        <v>222063.73872600001</v>
      </c>
      <c r="Z50" s="283"/>
      <c r="AA50" s="283">
        <v>231589.36524300001</v>
      </c>
      <c r="AB50" s="283">
        <v>241053.489008</v>
      </c>
      <c r="AC50" s="283">
        <v>240730.61034099999</v>
      </c>
      <c r="AD50" s="283">
        <v>252444.89585999999</v>
      </c>
      <c r="AF50" s="283">
        <v>267034.86083100003</v>
      </c>
      <c r="AG50" s="283">
        <v>255652.87171599999</v>
      </c>
      <c r="AH50" s="283">
        <v>256116.34735500001</v>
      </c>
      <c r="AI50" s="283">
        <v>273811.06397100003</v>
      </c>
      <c r="AK50" s="283">
        <v>286310</v>
      </c>
      <c r="AL50" s="283">
        <v>272488.24650000001</v>
      </c>
      <c r="AM50" s="283">
        <v>271821</v>
      </c>
      <c r="AN50" s="283">
        <v>283947</v>
      </c>
      <c r="AP50" s="283">
        <v>292840</v>
      </c>
      <c r="AQ50" s="283">
        <v>268575</v>
      </c>
      <c r="AR50" s="283">
        <v>264981</v>
      </c>
      <c r="AS50" s="283">
        <v>271468.02</v>
      </c>
      <c r="AU50" s="283">
        <v>279862.65999999997</v>
      </c>
      <c r="AV50" s="283">
        <v>268979.49</v>
      </c>
      <c r="AW50" s="283">
        <v>264218.39</v>
      </c>
      <c r="AX50" s="283">
        <v>277917</v>
      </c>
      <c r="AY50" s="380"/>
      <c r="AZ50" s="283">
        <v>294166</v>
      </c>
      <c r="BA50" s="381"/>
    </row>
    <row r="51" spans="1:53" s="8" customFormat="1" x14ac:dyDescent="0.35">
      <c r="A51" s="67"/>
      <c r="B51" s="82"/>
      <c r="C51" s="82"/>
      <c r="D51" s="82"/>
      <c r="E51" s="287"/>
      <c r="F51" s="251"/>
      <c r="G51" s="287"/>
      <c r="H51" s="287"/>
      <c r="I51" s="287"/>
      <c r="J51" s="287"/>
      <c r="K51" s="251"/>
      <c r="L51" s="287"/>
      <c r="M51" s="287"/>
      <c r="N51" s="287"/>
      <c r="O51" s="287"/>
      <c r="P51" s="251"/>
      <c r="Q51" s="287"/>
      <c r="R51" s="287"/>
      <c r="S51" s="287"/>
      <c r="T51" s="287"/>
      <c r="U51" s="251"/>
      <c r="V51" s="287"/>
      <c r="W51" s="287"/>
      <c r="X51" s="287"/>
      <c r="Y51" s="287"/>
      <c r="Z51" s="286"/>
      <c r="AA51" s="287"/>
      <c r="AB51" s="287"/>
      <c r="AC51" s="287"/>
      <c r="AD51" s="287"/>
      <c r="AF51" s="287"/>
      <c r="AG51" s="287"/>
      <c r="AH51" s="287"/>
      <c r="AI51" s="287"/>
      <c r="AK51" s="287"/>
      <c r="AL51" s="287"/>
      <c r="AM51" s="287"/>
      <c r="AN51" s="287"/>
      <c r="AP51" s="287"/>
      <c r="AQ51" s="287"/>
      <c r="AR51" s="287"/>
      <c r="AS51" s="287"/>
      <c r="AU51" s="287"/>
      <c r="AV51" s="287"/>
      <c r="AW51" s="287"/>
      <c r="AX51" s="287"/>
      <c r="AY51" s="380"/>
      <c r="AZ51" s="287"/>
      <c r="BA51" s="381"/>
    </row>
    <row r="52" spans="1:53" s="8" customFormat="1" x14ac:dyDescent="0.35">
      <c r="A52" s="294" t="s">
        <v>111</v>
      </c>
      <c r="B52" s="65"/>
      <c r="C52" s="65"/>
      <c r="D52" s="65"/>
      <c r="E52" s="286"/>
      <c r="F52" s="251"/>
      <c r="G52" s="286"/>
      <c r="H52" s="286"/>
      <c r="I52" s="286"/>
      <c r="J52" s="286"/>
      <c r="K52" s="251"/>
      <c r="L52" s="286"/>
      <c r="M52" s="286"/>
      <c r="N52" s="286"/>
      <c r="O52" s="286"/>
      <c r="P52" s="251"/>
      <c r="Q52" s="286"/>
      <c r="R52" s="286"/>
      <c r="S52" s="286"/>
      <c r="T52" s="286"/>
      <c r="U52" s="251"/>
      <c r="V52" s="286"/>
      <c r="W52" s="286"/>
      <c r="X52" s="286"/>
      <c r="Y52" s="286"/>
      <c r="Z52" s="286"/>
      <c r="AA52" s="286"/>
      <c r="AB52" s="286"/>
      <c r="AC52" s="286"/>
      <c r="AD52" s="286"/>
      <c r="AF52" s="286"/>
      <c r="AG52" s="286"/>
      <c r="AH52" s="286"/>
      <c r="AI52" s="286"/>
      <c r="AK52" s="286"/>
      <c r="AL52" s="286"/>
      <c r="AM52" s="286"/>
      <c r="AN52" s="286"/>
      <c r="AP52" s="286"/>
      <c r="AQ52" s="286"/>
      <c r="AR52" s="286"/>
      <c r="AS52" s="286"/>
      <c r="AU52" s="286"/>
      <c r="AV52" s="286"/>
      <c r="AW52" s="286"/>
      <c r="AX52" s="286"/>
      <c r="AY52" s="380"/>
      <c r="AZ52" s="286"/>
      <c r="BA52" s="381"/>
    </row>
    <row r="53" spans="1:53" s="8" customFormat="1" x14ac:dyDescent="0.35">
      <c r="A53" s="66" t="s">
        <v>112</v>
      </c>
      <c r="B53" s="68"/>
      <c r="C53" s="68"/>
      <c r="D53" s="68"/>
      <c r="E53" s="287"/>
      <c r="F53" s="251"/>
      <c r="G53" s="287"/>
      <c r="H53" s="287"/>
      <c r="I53" s="287"/>
      <c r="J53" s="287"/>
      <c r="K53" s="251"/>
      <c r="L53" s="287"/>
      <c r="M53" s="287"/>
      <c r="N53" s="287"/>
      <c r="O53" s="287"/>
      <c r="P53" s="251"/>
      <c r="Q53" s="287"/>
      <c r="R53" s="287"/>
      <c r="S53" s="287"/>
      <c r="T53" s="287"/>
      <c r="U53" s="251"/>
      <c r="V53" s="287"/>
      <c r="W53" s="287"/>
      <c r="X53" s="287"/>
      <c r="Y53" s="287"/>
      <c r="Z53" s="286"/>
      <c r="AA53" s="287"/>
      <c r="AB53" s="287"/>
      <c r="AC53" s="287"/>
      <c r="AD53" s="287"/>
      <c r="AF53" s="287"/>
      <c r="AG53" s="287"/>
      <c r="AH53" s="287"/>
      <c r="AI53" s="287"/>
      <c r="AK53" s="287"/>
      <c r="AL53" s="287"/>
      <c r="AM53" s="287"/>
      <c r="AN53" s="287"/>
      <c r="AP53" s="287"/>
      <c r="AQ53" s="287"/>
      <c r="AR53" s="287"/>
      <c r="AS53" s="287"/>
      <c r="AU53" s="287"/>
      <c r="AV53" s="287"/>
      <c r="AW53" s="287"/>
      <c r="AX53" s="287"/>
      <c r="AY53" s="380"/>
      <c r="AZ53" s="287"/>
      <c r="BA53" s="381"/>
    </row>
    <row r="54" spans="1:53" s="8" customFormat="1" x14ac:dyDescent="0.35">
      <c r="A54" s="293" t="s">
        <v>113</v>
      </c>
      <c r="B54" s="81"/>
      <c r="C54" s="81"/>
      <c r="D54" s="81"/>
      <c r="E54" s="286"/>
      <c r="F54" s="251"/>
      <c r="G54" s="286"/>
      <c r="H54" s="286"/>
      <c r="I54" s="286"/>
      <c r="J54" s="286"/>
      <c r="K54" s="251"/>
      <c r="L54" s="286"/>
      <c r="M54" s="286"/>
      <c r="N54" s="286"/>
      <c r="O54" s="286"/>
      <c r="P54" s="251"/>
      <c r="Q54" s="286"/>
      <c r="R54" s="286"/>
      <c r="S54" s="286"/>
      <c r="T54" s="286"/>
      <c r="U54" s="251"/>
      <c r="V54" s="286"/>
      <c r="W54" s="286"/>
      <c r="X54" s="286"/>
      <c r="Y54" s="286"/>
      <c r="Z54" s="286"/>
      <c r="AA54" s="286"/>
      <c r="AB54" s="286"/>
      <c r="AC54" s="286"/>
      <c r="AD54" s="286"/>
      <c r="AF54" s="286"/>
      <c r="AG54" s="286"/>
      <c r="AH54" s="286"/>
      <c r="AI54" s="286"/>
      <c r="AK54" s="286"/>
      <c r="AL54" s="286"/>
      <c r="AM54" s="286"/>
      <c r="AN54" s="286"/>
      <c r="AP54" s="286"/>
      <c r="AQ54" s="286"/>
      <c r="AR54" s="286"/>
      <c r="AS54" s="286"/>
      <c r="AU54" s="286"/>
      <c r="AV54" s="286"/>
      <c r="AW54" s="286"/>
      <c r="AX54" s="286"/>
      <c r="AY54" s="380"/>
      <c r="AZ54" s="286"/>
      <c r="BA54" s="381"/>
    </row>
    <row r="55" spans="1:53" s="8" customFormat="1" x14ac:dyDescent="0.35">
      <c r="A55" s="67" t="s">
        <v>190</v>
      </c>
      <c r="B55" s="82">
        <v>377.6644009418842</v>
      </c>
      <c r="C55" s="82">
        <v>558.14249499999994</v>
      </c>
      <c r="D55" s="82">
        <v>500.67356520899716</v>
      </c>
      <c r="E55" s="287">
        <v>1966.9737942974145</v>
      </c>
      <c r="F55" s="251"/>
      <c r="G55" s="287">
        <v>4166.9266939999998</v>
      </c>
      <c r="H55" s="287">
        <v>4380.3207199999997</v>
      </c>
      <c r="I55" s="287">
        <v>3884.150024</v>
      </c>
      <c r="J55" s="287">
        <v>3852.5874910000002</v>
      </c>
      <c r="K55" s="251"/>
      <c r="L55" s="287">
        <v>4173.0784149999999</v>
      </c>
      <c r="M55" s="287">
        <v>4184.5351019999998</v>
      </c>
      <c r="N55" s="287">
        <v>3719.6528029999999</v>
      </c>
      <c r="O55" s="287">
        <v>7710.9717559999999</v>
      </c>
      <c r="P55" s="251"/>
      <c r="Q55" s="287">
        <v>7764.4441599999991</v>
      </c>
      <c r="R55" s="287">
        <v>3634.2773480000001</v>
      </c>
      <c r="S55" s="287">
        <v>2083.9468180000003</v>
      </c>
      <c r="T55" s="287">
        <v>2086</v>
      </c>
      <c r="U55" s="251"/>
      <c r="V55" s="287">
        <v>1876</v>
      </c>
      <c r="W55" s="287">
        <v>1958</v>
      </c>
      <c r="X55" s="287">
        <v>1838</v>
      </c>
      <c r="Y55" s="287">
        <v>1787</v>
      </c>
      <c r="Z55" s="286"/>
      <c r="AA55" s="287">
        <v>1915</v>
      </c>
      <c r="AB55" s="287">
        <v>2148</v>
      </c>
      <c r="AC55" s="287">
        <v>1697</v>
      </c>
      <c r="AD55" s="287">
        <v>1658</v>
      </c>
      <c r="AF55" s="287">
        <v>1717</v>
      </c>
      <c r="AG55" s="287">
        <v>1703</v>
      </c>
      <c r="AH55" s="287">
        <v>1396</v>
      </c>
      <c r="AI55" s="287">
        <v>1420</v>
      </c>
      <c r="AK55" s="287">
        <v>1453</v>
      </c>
      <c r="AL55" s="287">
        <v>1393</v>
      </c>
      <c r="AM55" s="287">
        <v>1252</v>
      </c>
      <c r="AN55" s="287">
        <v>1288</v>
      </c>
      <c r="AP55" s="287">
        <v>1270</v>
      </c>
      <c r="AQ55" s="287">
        <v>1279</v>
      </c>
      <c r="AR55" s="287">
        <v>1028</v>
      </c>
      <c r="AS55" s="287">
        <v>1025</v>
      </c>
      <c r="AU55" s="287">
        <v>1038</v>
      </c>
      <c r="AV55" s="287">
        <v>1117</v>
      </c>
      <c r="AW55" s="287">
        <v>0</v>
      </c>
      <c r="AX55" s="287">
        <v>0</v>
      </c>
      <c r="AY55" s="380"/>
      <c r="AZ55" s="287">
        <v>0</v>
      </c>
      <c r="BA55" s="381"/>
    </row>
    <row r="56" spans="1:53" s="8" customFormat="1" x14ac:dyDescent="0.35">
      <c r="A56" s="293" t="s">
        <v>189</v>
      </c>
      <c r="B56" s="81"/>
      <c r="C56" s="81"/>
      <c r="D56" s="81"/>
      <c r="E56" s="286"/>
      <c r="F56" s="251"/>
      <c r="G56" s="286"/>
      <c r="H56" s="286"/>
      <c r="I56" s="286"/>
      <c r="J56" s="286"/>
      <c r="K56" s="251"/>
      <c r="L56" s="286"/>
      <c r="M56" s="286"/>
      <c r="N56" s="286"/>
      <c r="O56" s="286"/>
      <c r="P56" s="251"/>
      <c r="Q56" s="286"/>
      <c r="R56" s="286"/>
      <c r="S56" s="286"/>
      <c r="T56" s="286"/>
      <c r="U56" s="251"/>
      <c r="V56" s="286">
        <v>6296</v>
      </c>
      <c r="W56" s="286">
        <v>6486</v>
      </c>
      <c r="X56" s="286">
        <v>7788</v>
      </c>
      <c r="Y56" s="286">
        <v>8539</v>
      </c>
      <c r="Z56" s="286"/>
      <c r="AA56" s="286">
        <v>8933</v>
      </c>
      <c r="AB56" s="286">
        <v>9060</v>
      </c>
      <c r="AC56" s="286">
        <v>8931</v>
      </c>
      <c r="AD56" s="286">
        <v>8077</v>
      </c>
      <c r="AF56" s="286">
        <v>7664</v>
      </c>
      <c r="AG56" s="286">
        <v>7299</v>
      </c>
      <c r="AH56" s="286">
        <v>7776</v>
      </c>
      <c r="AI56" s="286">
        <v>7200</v>
      </c>
      <c r="AK56" s="286">
        <v>8138</v>
      </c>
      <c r="AL56" s="286">
        <v>7936</v>
      </c>
      <c r="AM56" s="286">
        <v>8080</v>
      </c>
      <c r="AN56" s="286">
        <v>7903</v>
      </c>
      <c r="AP56" s="286">
        <v>6633</v>
      </c>
      <c r="AQ56" s="286">
        <v>7240</v>
      </c>
      <c r="AR56" s="286">
        <v>6887</v>
      </c>
      <c r="AS56" s="286">
        <v>6709</v>
      </c>
      <c r="AU56" s="286">
        <v>6133</v>
      </c>
      <c r="AV56" s="286">
        <v>7035</v>
      </c>
      <c r="AW56" s="286">
        <v>8538</v>
      </c>
      <c r="AX56" s="286">
        <v>11472</v>
      </c>
      <c r="AY56" s="380"/>
      <c r="AZ56" s="286">
        <v>11799</v>
      </c>
      <c r="BA56" s="381"/>
    </row>
    <row r="57" spans="1:53" s="8" customFormat="1" x14ac:dyDescent="0.35">
      <c r="A57" s="34" t="s">
        <v>213</v>
      </c>
      <c r="B57" s="81"/>
      <c r="C57" s="81"/>
      <c r="D57" s="81"/>
      <c r="E57" s="286"/>
      <c r="F57" s="251"/>
      <c r="G57" s="286"/>
      <c r="H57" s="286"/>
      <c r="I57" s="286"/>
      <c r="J57" s="286"/>
      <c r="K57" s="251"/>
      <c r="L57" s="286"/>
      <c r="M57" s="286"/>
      <c r="N57" s="286"/>
      <c r="O57" s="286"/>
      <c r="P57" s="251"/>
      <c r="Q57" s="286"/>
      <c r="R57" s="286"/>
      <c r="S57" s="286"/>
      <c r="T57" s="286"/>
      <c r="U57" s="251"/>
      <c r="V57" s="286"/>
      <c r="W57" s="286"/>
      <c r="X57" s="286"/>
      <c r="Y57" s="286"/>
      <c r="Z57" s="286"/>
      <c r="AA57" s="286"/>
      <c r="AB57" s="286"/>
      <c r="AC57" s="286"/>
      <c r="AD57" s="286"/>
      <c r="AF57" s="286"/>
      <c r="AG57" s="286">
        <v>0</v>
      </c>
      <c r="AH57" s="286">
        <v>0</v>
      </c>
      <c r="AI57" s="286">
        <v>0</v>
      </c>
      <c r="AK57" s="286">
        <v>0</v>
      </c>
      <c r="AL57" s="286">
        <v>0</v>
      </c>
      <c r="AM57" s="286">
        <v>1294</v>
      </c>
      <c r="AN57" s="286">
        <v>0</v>
      </c>
      <c r="AP57" s="286">
        <v>0</v>
      </c>
      <c r="AQ57" s="286">
        <v>0</v>
      </c>
      <c r="AR57" s="286">
        <v>0</v>
      </c>
      <c r="AS57" s="286">
        <v>0</v>
      </c>
      <c r="AU57" s="286">
        <v>0</v>
      </c>
      <c r="AV57" s="286">
        <v>0</v>
      </c>
      <c r="AW57" s="286">
        <v>0</v>
      </c>
      <c r="AX57" s="286">
        <v>0</v>
      </c>
      <c r="AY57" s="380"/>
      <c r="AZ57" s="286">
        <v>0</v>
      </c>
      <c r="BA57" s="381"/>
    </row>
    <row r="58" spans="1:53" s="8" customFormat="1" x14ac:dyDescent="0.35">
      <c r="A58" s="67" t="s">
        <v>354</v>
      </c>
      <c r="B58" s="82"/>
      <c r="C58" s="82"/>
      <c r="D58" s="82"/>
      <c r="E58" s="287"/>
      <c r="F58" s="251"/>
      <c r="G58" s="287">
        <v>448.329792</v>
      </c>
      <c r="H58" s="287">
        <v>2617.7641639999997</v>
      </c>
      <c r="I58" s="287">
        <v>2474.7586569999999</v>
      </c>
      <c r="J58" s="287">
        <v>4964.9813679999997</v>
      </c>
      <c r="K58" s="251"/>
      <c r="L58" s="287">
        <v>5715.6547449999989</v>
      </c>
      <c r="M58" s="287">
        <v>3874.2249300000003</v>
      </c>
      <c r="N58" s="287">
        <v>7098.0378149999997</v>
      </c>
      <c r="O58" s="287">
        <v>5729.1769150000009</v>
      </c>
      <c r="P58" s="251"/>
      <c r="Q58" s="287">
        <v>6744.5666599999995</v>
      </c>
      <c r="R58" s="287">
        <v>7795.0740709999991</v>
      </c>
      <c r="S58" s="287">
        <v>5079.3694180000011</v>
      </c>
      <c r="T58" s="287">
        <v>3009</v>
      </c>
      <c r="U58" s="251"/>
      <c r="V58" s="287">
        <v>2464</v>
      </c>
      <c r="W58" s="287">
        <v>3357</v>
      </c>
      <c r="X58" s="287">
        <v>3489</v>
      </c>
      <c r="Y58" s="287">
        <v>12323</v>
      </c>
      <c r="Z58" s="286"/>
      <c r="AA58" s="287">
        <v>11358</v>
      </c>
      <c r="AB58" s="287">
        <v>8014</v>
      </c>
      <c r="AC58" s="287">
        <v>9473.3016000000007</v>
      </c>
      <c r="AD58" s="287">
        <v>9225</v>
      </c>
      <c r="AF58" s="287">
        <v>8582</v>
      </c>
      <c r="AG58" s="287">
        <v>6134</v>
      </c>
      <c r="AH58" s="287">
        <v>10842</v>
      </c>
      <c r="AI58" s="287">
        <v>14780</v>
      </c>
      <c r="AK58" s="287">
        <v>16780</v>
      </c>
      <c r="AL58" s="287">
        <v>9065</v>
      </c>
      <c r="AM58" s="287">
        <v>9268</v>
      </c>
      <c r="AN58" s="287">
        <v>10083</v>
      </c>
      <c r="AP58" s="287">
        <v>6752</v>
      </c>
      <c r="AQ58" s="287">
        <v>3166</v>
      </c>
      <c r="AR58" s="287">
        <v>2586</v>
      </c>
      <c r="AS58" s="287">
        <v>545</v>
      </c>
      <c r="AU58" s="287">
        <v>269</v>
      </c>
      <c r="AV58" s="287">
        <v>711</v>
      </c>
      <c r="AW58" s="287">
        <v>1458</v>
      </c>
      <c r="AX58" s="287">
        <v>160</v>
      </c>
      <c r="AY58" s="380"/>
      <c r="AZ58" s="287">
        <v>1098</v>
      </c>
      <c r="BA58" s="381"/>
    </row>
    <row r="59" spans="1:53" s="8" customFormat="1" x14ac:dyDescent="0.35">
      <c r="A59" s="293" t="s">
        <v>114</v>
      </c>
      <c r="B59" s="81">
        <v>4201.1438149197556</v>
      </c>
      <c r="C59" s="81">
        <v>4120.1963930000002</v>
      </c>
      <c r="D59" s="81">
        <v>4144.007218076883</v>
      </c>
      <c r="E59" s="286">
        <v>5310.5074831946558</v>
      </c>
      <c r="F59" s="251"/>
      <c r="G59" s="286">
        <v>6051.0047489999997</v>
      </c>
      <c r="H59" s="286">
        <v>6390.874562</v>
      </c>
      <c r="I59" s="286">
        <v>6679.4096</v>
      </c>
      <c r="J59" s="286">
        <v>6200.8083989999996</v>
      </c>
      <c r="K59" s="251"/>
      <c r="L59" s="286">
        <v>6455.9594820000002</v>
      </c>
      <c r="M59" s="286">
        <v>6687.3772939999999</v>
      </c>
      <c r="N59" s="286">
        <v>6631.1607949999998</v>
      </c>
      <c r="O59" s="286">
        <v>5551.3775609999993</v>
      </c>
      <c r="P59" s="251"/>
      <c r="Q59" s="286">
        <v>5403.3696650000002</v>
      </c>
      <c r="R59" s="286">
        <v>5605.1179970000003</v>
      </c>
      <c r="S59" s="286">
        <v>5543.8550770000002</v>
      </c>
      <c r="T59" s="286">
        <v>5801</v>
      </c>
      <c r="U59" s="251"/>
      <c r="V59" s="286">
        <v>6127</v>
      </c>
      <c r="W59" s="286">
        <v>6365</v>
      </c>
      <c r="X59" s="286">
        <v>6530</v>
      </c>
      <c r="Y59" s="286">
        <v>6691</v>
      </c>
      <c r="Z59" s="286"/>
      <c r="AA59" s="286">
        <v>7390</v>
      </c>
      <c r="AB59" s="286">
        <v>7123</v>
      </c>
      <c r="AC59" s="286">
        <v>7055</v>
      </c>
      <c r="AD59" s="286">
        <v>7810.3015999999998</v>
      </c>
      <c r="AF59" s="286">
        <v>8859</v>
      </c>
      <c r="AG59" s="286">
        <v>8878</v>
      </c>
      <c r="AH59" s="286">
        <v>9202</v>
      </c>
      <c r="AI59" s="286">
        <v>8811</v>
      </c>
      <c r="AK59" s="286">
        <v>8365</v>
      </c>
      <c r="AL59" s="286">
        <v>8756</v>
      </c>
      <c r="AM59" s="286">
        <v>9099</v>
      </c>
      <c r="AN59" s="286">
        <v>9288</v>
      </c>
      <c r="AP59" s="286">
        <v>9534</v>
      </c>
      <c r="AQ59" s="286">
        <v>11074</v>
      </c>
      <c r="AR59" s="286">
        <v>12658</v>
      </c>
      <c r="AS59" s="286">
        <v>13021</v>
      </c>
      <c r="AU59" s="286">
        <v>13119</v>
      </c>
      <c r="AV59" s="286">
        <v>13389</v>
      </c>
      <c r="AW59" s="286">
        <v>13223</v>
      </c>
      <c r="AX59" s="286">
        <v>14027</v>
      </c>
      <c r="AY59" s="380"/>
      <c r="AZ59" s="286">
        <v>13931</v>
      </c>
      <c r="BA59" s="381"/>
    </row>
    <row r="60" spans="1:53" s="8" customFormat="1" x14ac:dyDescent="0.35">
      <c r="A60" s="67" t="s">
        <v>115</v>
      </c>
      <c r="B60" s="82"/>
      <c r="C60" s="82"/>
      <c r="D60" s="82"/>
      <c r="E60" s="287"/>
      <c r="F60" s="251"/>
      <c r="G60" s="287"/>
      <c r="H60" s="287"/>
      <c r="I60" s="287">
        <v>62</v>
      </c>
      <c r="J60" s="287">
        <v>95.296524000000005</v>
      </c>
      <c r="K60" s="251"/>
      <c r="L60" s="287">
        <v>55.000824999999999</v>
      </c>
      <c r="M60" s="287">
        <v>153.737863</v>
      </c>
      <c r="N60" s="287">
        <v>81.603924000000006</v>
      </c>
      <c r="O60" s="287">
        <v>58.087074999999999</v>
      </c>
      <c r="P60" s="251"/>
      <c r="Q60" s="287">
        <v>56.263015000000003</v>
      </c>
      <c r="R60" s="287">
        <v>43.481780000000001</v>
      </c>
      <c r="S60" s="287">
        <v>17.261315</v>
      </c>
      <c r="T60" s="287">
        <v>11</v>
      </c>
      <c r="U60" s="251"/>
      <c r="V60" s="287">
        <v>58</v>
      </c>
      <c r="W60" s="287">
        <v>42</v>
      </c>
      <c r="X60" s="287">
        <v>467</v>
      </c>
      <c r="Y60" s="287">
        <v>356</v>
      </c>
      <c r="Z60" s="286"/>
      <c r="AA60" s="287">
        <v>541</v>
      </c>
      <c r="AB60" s="287">
        <v>783</v>
      </c>
      <c r="AC60" s="287">
        <v>744</v>
      </c>
      <c r="AD60" s="287">
        <v>761</v>
      </c>
      <c r="AF60" s="287">
        <v>1128</v>
      </c>
      <c r="AG60" s="287">
        <v>1071</v>
      </c>
      <c r="AH60" s="287">
        <v>2871</v>
      </c>
      <c r="AI60" s="287">
        <v>4552</v>
      </c>
      <c r="AK60" s="287">
        <v>4587</v>
      </c>
      <c r="AL60" s="287">
        <v>4265</v>
      </c>
      <c r="AM60" s="287">
        <v>3467</v>
      </c>
      <c r="AN60" s="287">
        <v>3261</v>
      </c>
      <c r="AP60" s="287">
        <v>3173</v>
      </c>
      <c r="AQ60" s="287">
        <v>3003</v>
      </c>
      <c r="AR60" s="287">
        <v>2976</v>
      </c>
      <c r="AS60" s="287">
        <v>2745</v>
      </c>
      <c r="AU60" s="287">
        <v>2599</v>
      </c>
      <c r="AV60" s="287">
        <v>2531</v>
      </c>
      <c r="AW60" s="287">
        <v>2342</v>
      </c>
      <c r="AX60" s="287">
        <v>2279</v>
      </c>
      <c r="AY60" s="380"/>
      <c r="AZ60" s="287">
        <v>2249</v>
      </c>
      <c r="BA60" s="381"/>
    </row>
    <row r="61" spans="1:53" s="8" customFormat="1" x14ac:dyDescent="0.35">
      <c r="A61" s="293" t="s">
        <v>116</v>
      </c>
      <c r="B61" s="81">
        <v>692.70159103279991</v>
      </c>
      <c r="C61" s="81">
        <v>503.06957599999998</v>
      </c>
      <c r="D61" s="81">
        <v>32.385471951733741</v>
      </c>
      <c r="E61" s="286">
        <v>231.33231427792987</v>
      </c>
      <c r="F61" s="251"/>
      <c r="G61" s="286">
        <v>30.967198</v>
      </c>
      <c r="H61" s="286">
        <v>64.569648999999998</v>
      </c>
      <c r="I61" s="286">
        <v>370.680657</v>
      </c>
      <c r="J61" s="286">
        <v>305.07533100000001</v>
      </c>
      <c r="K61" s="251"/>
      <c r="L61" s="286">
        <v>349.33748700000001</v>
      </c>
      <c r="M61" s="286">
        <v>338.24229300000002</v>
      </c>
      <c r="N61" s="286">
        <v>326.29665</v>
      </c>
      <c r="O61" s="286">
        <v>333.34565500000002</v>
      </c>
      <c r="P61" s="251"/>
      <c r="Q61" s="286">
        <v>308.770869</v>
      </c>
      <c r="R61" s="286">
        <v>317.53507300000001</v>
      </c>
      <c r="S61" s="286">
        <v>24.391995999999999</v>
      </c>
      <c r="T61" s="286">
        <v>325</v>
      </c>
      <c r="U61" s="251"/>
      <c r="V61" s="286">
        <v>321</v>
      </c>
      <c r="W61" s="286">
        <v>277</v>
      </c>
      <c r="X61" s="286">
        <v>232</v>
      </c>
      <c r="Y61" s="286">
        <v>214</v>
      </c>
      <c r="Z61" s="286"/>
      <c r="AA61" s="286">
        <v>1063</v>
      </c>
      <c r="AB61" s="286">
        <v>2148</v>
      </c>
      <c r="AC61" s="286">
        <v>1813.6984</v>
      </c>
      <c r="AD61" s="286">
        <v>1724.6984</v>
      </c>
      <c r="AF61" s="286">
        <v>1663</v>
      </c>
      <c r="AG61" s="286">
        <v>1530</v>
      </c>
      <c r="AH61" s="286">
        <v>1548</v>
      </c>
      <c r="AI61" s="286">
        <v>781</v>
      </c>
      <c r="AK61" s="286">
        <v>596</v>
      </c>
      <c r="AL61" s="286">
        <v>453</v>
      </c>
      <c r="AM61" s="286">
        <v>348</v>
      </c>
      <c r="AN61" s="286">
        <v>249</v>
      </c>
      <c r="AP61" s="286">
        <v>135</v>
      </c>
      <c r="AQ61" s="286">
        <v>312</v>
      </c>
      <c r="AR61" s="286">
        <v>255</v>
      </c>
      <c r="AS61" s="286">
        <v>253</v>
      </c>
      <c r="AU61" s="286">
        <v>382</v>
      </c>
      <c r="AV61" s="286">
        <v>278</v>
      </c>
      <c r="AW61" s="286">
        <v>305</v>
      </c>
      <c r="AX61" s="286">
        <v>46</v>
      </c>
      <c r="AY61" s="380"/>
      <c r="AZ61" s="286">
        <v>139</v>
      </c>
      <c r="BA61" s="381"/>
    </row>
    <row r="62" spans="1:53" s="8" customFormat="1" x14ac:dyDescent="0.35">
      <c r="A62" s="66" t="s">
        <v>117</v>
      </c>
      <c r="B62" s="68">
        <v>5271.5098068944399</v>
      </c>
      <c r="C62" s="68">
        <v>5181.4084640000001</v>
      </c>
      <c r="D62" s="68">
        <v>4677.0662552376143</v>
      </c>
      <c r="E62" s="285">
        <v>7508.8135917700001</v>
      </c>
      <c r="F62" s="282"/>
      <c r="G62" s="285">
        <v>10697.228433</v>
      </c>
      <c r="H62" s="285">
        <v>13453.529095</v>
      </c>
      <c r="I62" s="285">
        <v>13470.998938000001</v>
      </c>
      <c r="J62" s="285">
        <v>15418.749112999998</v>
      </c>
      <c r="K62" s="282"/>
      <c r="L62" s="285">
        <v>16749.030954000002</v>
      </c>
      <c r="M62" s="285">
        <v>15238.117482</v>
      </c>
      <c r="N62" s="285">
        <v>17856.751987</v>
      </c>
      <c r="O62" s="285">
        <v>19382.128961999999</v>
      </c>
      <c r="P62" s="282"/>
      <c r="Q62" s="285">
        <v>20277.414369000002</v>
      </c>
      <c r="R62" s="285">
        <v>17395.486268999997</v>
      </c>
      <c r="S62" s="285">
        <v>12748.394624000002</v>
      </c>
      <c r="T62" s="285">
        <v>11232</v>
      </c>
      <c r="U62" s="282"/>
      <c r="V62" s="285">
        <v>17142</v>
      </c>
      <c r="W62" s="285">
        <v>18485</v>
      </c>
      <c r="X62" s="285">
        <v>20344</v>
      </c>
      <c r="Y62" s="285">
        <v>29910</v>
      </c>
      <c r="Z62" s="283"/>
      <c r="AA62" s="285">
        <v>31200</v>
      </c>
      <c r="AB62" s="285">
        <v>29276</v>
      </c>
      <c r="AC62" s="285">
        <v>29714</v>
      </c>
      <c r="AD62" s="285">
        <v>29256</v>
      </c>
      <c r="AF62" s="285">
        <v>29613</v>
      </c>
      <c r="AG62" s="285">
        <v>26615</v>
      </c>
      <c r="AH62" s="285">
        <v>33635</v>
      </c>
      <c r="AI62" s="285">
        <v>37544</v>
      </c>
      <c r="AK62" s="285">
        <v>39919</v>
      </c>
      <c r="AL62" s="285">
        <v>31868</v>
      </c>
      <c r="AM62" s="285">
        <f>SUM(AM55:AM61)</f>
        <v>32808</v>
      </c>
      <c r="AN62" s="285">
        <v>32072</v>
      </c>
      <c r="AP62" s="285">
        <v>27497</v>
      </c>
      <c r="AQ62" s="285">
        <v>26074</v>
      </c>
      <c r="AR62" s="285">
        <v>26390</v>
      </c>
      <c r="AS62" s="285">
        <v>24298</v>
      </c>
      <c r="AU62" s="285">
        <v>23540</v>
      </c>
      <c r="AV62" s="285">
        <v>25061</v>
      </c>
      <c r="AW62" s="285">
        <v>25866</v>
      </c>
      <c r="AX62" s="285">
        <v>27984</v>
      </c>
      <c r="AY62" s="380"/>
      <c r="AZ62" s="285">
        <f>SUM(AZ55:AZ61)</f>
        <v>29216</v>
      </c>
      <c r="BA62" s="381"/>
    </row>
    <row r="63" spans="1:53" s="8" customFormat="1" x14ac:dyDescent="0.35">
      <c r="A63" s="294" t="s">
        <v>118</v>
      </c>
      <c r="B63" s="65"/>
      <c r="C63" s="65"/>
      <c r="D63" s="65"/>
      <c r="E63" s="286"/>
      <c r="F63" s="251"/>
      <c r="G63" s="286"/>
      <c r="H63" s="286"/>
      <c r="I63" s="286"/>
      <c r="J63" s="286"/>
      <c r="K63" s="251"/>
      <c r="L63" s="286"/>
      <c r="M63" s="286"/>
      <c r="N63" s="286"/>
      <c r="O63" s="286"/>
      <c r="P63" s="251"/>
      <c r="Q63" s="286"/>
      <c r="R63" s="286"/>
      <c r="S63" s="286"/>
      <c r="T63" s="286"/>
      <c r="U63" s="251"/>
      <c r="V63" s="286"/>
      <c r="W63" s="286"/>
      <c r="X63" s="286"/>
      <c r="Y63" s="286"/>
      <c r="Z63" s="286"/>
      <c r="AA63" s="286"/>
      <c r="AB63" s="286"/>
      <c r="AC63" s="286"/>
      <c r="AD63" s="286"/>
      <c r="AF63" s="286"/>
      <c r="AG63" s="286"/>
      <c r="AH63" s="286"/>
      <c r="AI63" s="286"/>
      <c r="AK63" s="286"/>
      <c r="AL63" s="286"/>
      <c r="AM63" s="286"/>
      <c r="AN63" s="286"/>
      <c r="AP63" s="286"/>
      <c r="AQ63" s="286"/>
      <c r="AR63" s="286"/>
      <c r="AS63" s="286"/>
      <c r="AU63" s="286"/>
      <c r="AV63" s="286"/>
      <c r="AW63" s="286"/>
      <c r="AX63" s="286"/>
      <c r="AY63" s="380"/>
      <c r="AZ63" s="286"/>
      <c r="BA63" s="381"/>
    </row>
    <row r="64" spans="1:53" s="8" customFormat="1" x14ac:dyDescent="0.35">
      <c r="A64" s="67" t="s">
        <v>113</v>
      </c>
      <c r="B64" s="82"/>
      <c r="C64" s="82"/>
      <c r="D64" s="82"/>
      <c r="E64" s="287"/>
      <c r="F64" s="251"/>
      <c r="G64" s="287"/>
      <c r="H64" s="287"/>
      <c r="I64" s="287"/>
      <c r="J64" s="287"/>
      <c r="K64" s="251"/>
      <c r="L64" s="287"/>
      <c r="M64" s="287"/>
      <c r="N64" s="287"/>
      <c r="O64" s="287"/>
      <c r="P64" s="251"/>
      <c r="Q64" s="287"/>
      <c r="R64" s="287"/>
      <c r="S64" s="287"/>
      <c r="T64" s="287"/>
      <c r="U64" s="251"/>
      <c r="V64" s="287"/>
      <c r="W64" s="287"/>
      <c r="X64" s="287"/>
      <c r="Y64" s="287"/>
      <c r="Z64" s="286"/>
      <c r="AA64" s="287"/>
      <c r="AB64" s="287"/>
      <c r="AC64" s="287"/>
      <c r="AD64" s="287"/>
      <c r="AF64" s="287"/>
      <c r="AG64" s="287"/>
      <c r="AH64" s="287"/>
      <c r="AI64" s="287"/>
      <c r="AK64" s="287"/>
      <c r="AL64" s="287"/>
      <c r="AM64" s="287"/>
      <c r="AN64" s="287"/>
      <c r="AP64" s="287"/>
      <c r="AQ64" s="287"/>
      <c r="AR64" s="287"/>
      <c r="AS64" s="287"/>
      <c r="AU64" s="287"/>
      <c r="AV64" s="287"/>
      <c r="AW64" s="287"/>
      <c r="AX64" s="287"/>
      <c r="AY64" s="380"/>
      <c r="AZ64" s="287"/>
      <c r="BA64" s="381"/>
    </row>
    <row r="65" spans="1:53" s="8" customFormat="1" x14ac:dyDescent="0.35">
      <c r="A65" s="293" t="s">
        <v>211</v>
      </c>
      <c r="B65" s="81">
        <v>7136.2673278689999</v>
      </c>
      <c r="C65" s="81">
        <v>7371.5048040000001</v>
      </c>
      <c r="D65" s="81">
        <v>7942.9673694720304</v>
      </c>
      <c r="E65" s="286">
        <v>8055.0420320652293</v>
      </c>
      <c r="F65" s="251"/>
      <c r="G65" s="286">
        <v>8323.0929399999986</v>
      </c>
      <c r="H65" s="286">
        <v>8306.3748410000007</v>
      </c>
      <c r="I65" s="286">
        <v>9089.0346399999999</v>
      </c>
      <c r="J65" s="286">
        <v>8341.7692029999998</v>
      </c>
      <c r="K65" s="251"/>
      <c r="L65" s="286">
        <v>9991.2544190000008</v>
      </c>
      <c r="M65" s="286">
        <v>10165.939796000001</v>
      </c>
      <c r="N65" s="286">
        <v>11746.996379</v>
      </c>
      <c r="O65" s="286">
        <v>9548.5590389999998</v>
      </c>
      <c r="P65" s="251"/>
      <c r="Q65" s="286">
        <v>10146.080685999999</v>
      </c>
      <c r="R65" s="286">
        <v>11171.474924000002</v>
      </c>
      <c r="S65" s="286">
        <v>13966.132844</v>
      </c>
      <c r="T65" s="286">
        <v>11961</v>
      </c>
      <c r="U65" s="251"/>
      <c r="V65" s="286">
        <v>13041</v>
      </c>
      <c r="W65" s="286">
        <v>20108</v>
      </c>
      <c r="X65" s="286">
        <v>18781</v>
      </c>
      <c r="Y65" s="286">
        <v>22495</v>
      </c>
      <c r="Z65" s="286"/>
      <c r="AA65" s="286">
        <v>18672</v>
      </c>
      <c r="AB65" s="286">
        <v>14310</v>
      </c>
      <c r="AC65" s="286">
        <v>16829</v>
      </c>
      <c r="AD65" s="286">
        <v>14960</v>
      </c>
      <c r="AF65" s="286">
        <v>14515</v>
      </c>
      <c r="AG65" s="286">
        <v>13567</v>
      </c>
      <c r="AH65" s="286">
        <v>14182</v>
      </c>
      <c r="AI65" s="286">
        <v>14397.360922</v>
      </c>
      <c r="AK65" s="286">
        <v>15934.342048</v>
      </c>
      <c r="AL65" s="286">
        <v>15419.109967</v>
      </c>
      <c r="AM65" s="286">
        <v>16284</v>
      </c>
      <c r="AN65" s="286">
        <v>14494</v>
      </c>
      <c r="AP65" s="286">
        <v>13912</v>
      </c>
      <c r="AQ65" s="286">
        <v>14230</v>
      </c>
      <c r="AR65" s="286">
        <v>14022</v>
      </c>
      <c r="AS65" s="286">
        <v>14285</v>
      </c>
      <c r="AU65" s="286">
        <v>9512</v>
      </c>
      <c r="AV65" s="286">
        <v>8562</v>
      </c>
      <c r="AW65" s="286">
        <v>9364</v>
      </c>
      <c r="AX65" s="286">
        <v>4714</v>
      </c>
      <c r="AY65" s="380"/>
      <c r="AZ65" s="286">
        <v>2476</v>
      </c>
      <c r="BA65" s="381"/>
    </row>
    <row r="66" spans="1:53" s="8" customFormat="1" x14ac:dyDescent="0.35">
      <c r="A66" s="67" t="s">
        <v>212</v>
      </c>
      <c r="B66" s="82"/>
      <c r="C66" s="82"/>
      <c r="D66" s="82"/>
      <c r="E66" s="287"/>
      <c r="F66" s="251"/>
      <c r="G66" s="287"/>
      <c r="H66" s="287"/>
      <c r="I66" s="287"/>
      <c r="J66" s="287"/>
      <c r="K66" s="251"/>
      <c r="L66" s="287"/>
      <c r="M66" s="287"/>
      <c r="N66" s="287"/>
      <c r="O66" s="287"/>
      <c r="P66" s="251"/>
      <c r="Q66" s="287"/>
      <c r="R66" s="287"/>
      <c r="S66" s="287"/>
      <c r="T66" s="287"/>
      <c r="U66" s="251"/>
      <c r="V66" s="287">
        <v>3020</v>
      </c>
      <c r="W66" s="287">
        <v>3034</v>
      </c>
      <c r="X66" s="287">
        <v>3616</v>
      </c>
      <c r="Y66" s="287">
        <v>3459</v>
      </c>
      <c r="Z66" s="286"/>
      <c r="AA66" s="287">
        <v>3466</v>
      </c>
      <c r="AB66" s="287">
        <v>3402</v>
      </c>
      <c r="AC66" s="287">
        <v>3436</v>
      </c>
      <c r="AD66" s="287">
        <v>4003</v>
      </c>
      <c r="AF66" s="287">
        <v>3391</v>
      </c>
      <c r="AG66" s="287">
        <v>3554</v>
      </c>
      <c r="AH66" s="287">
        <v>3342</v>
      </c>
      <c r="AI66" s="287">
        <v>3167</v>
      </c>
      <c r="AK66" s="287">
        <v>3507</v>
      </c>
      <c r="AL66" s="287">
        <v>3553</v>
      </c>
      <c r="AM66" s="287">
        <v>3752</v>
      </c>
      <c r="AN66" s="287">
        <v>3717</v>
      </c>
      <c r="AP66" s="287">
        <v>4412</v>
      </c>
      <c r="AQ66" s="287">
        <v>3392</v>
      </c>
      <c r="AR66" s="287">
        <v>3548</v>
      </c>
      <c r="AS66" s="287">
        <v>3348</v>
      </c>
      <c r="AU66" s="287">
        <v>3227</v>
      </c>
      <c r="AV66" s="287">
        <v>3637</v>
      </c>
      <c r="AW66" s="287">
        <v>4054</v>
      </c>
      <c r="AX66" s="287">
        <v>4066</v>
      </c>
      <c r="AY66" s="380"/>
      <c r="AZ66" s="287">
        <v>4041</v>
      </c>
      <c r="BA66" s="381"/>
    </row>
    <row r="67" spans="1:53" s="8" customFormat="1" ht="13.5" customHeight="1" x14ac:dyDescent="0.35">
      <c r="A67" s="293" t="s">
        <v>213</v>
      </c>
      <c r="B67" s="81">
        <v>20614.787499024369</v>
      </c>
      <c r="C67" s="81">
        <v>20629.720351</v>
      </c>
      <c r="D67" s="81">
        <v>20852.183279481604</v>
      </c>
      <c r="E67" s="286">
        <v>22756.956756556992</v>
      </c>
      <c r="F67" s="251"/>
      <c r="G67" s="286">
        <v>24031.594016197814</v>
      </c>
      <c r="H67" s="286">
        <v>24333.032401</v>
      </c>
      <c r="I67" s="286">
        <v>24370.107949999998</v>
      </c>
      <c r="J67" s="286">
        <v>23116.995124000001</v>
      </c>
      <c r="K67" s="251"/>
      <c r="L67" s="286">
        <v>24820.058177999999</v>
      </c>
      <c r="M67" s="286">
        <v>23848.197205999997</v>
      </c>
      <c r="N67" s="286">
        <v>23284.739230000003</v>
      </c>
      <c r="O67" s="286">
        <v>20368.357435999998</v>
      </c>
      <c r="P67" s="251"/>
      <c r="Q67" s="286">
        <v>21339.302285000002</v>
      </c>
      <c r="R67" s="286">
        <v>24357.208921000001</v>
      </c>
      <c r="S67" s="286">
        <v>23261.373949000001</v>
      </c>
      <c r="T67" s="286">
        <v>24893</v>
      </c>
      <c r="U67" s="251"/>
      <c r="V67" s="286">
        <v>25201</v>
      </c>
      <c r="W67" s="286">
        <v>26747</v>
      </c>
      <c r="X67" s="286">
        <v>29281</v>
      </c>
      <c r="Y67" s="286">
        <v>32566</v>
      </c>
      <c r="Z67" s="286"/>
      <c r="AA67" s="286">
        <v>32201</v>
      </c>
      <c r="AB67" s="286">
        <v>30035</v>
      </c>
      <c r="AC67" s="286">
        <v>29377</v>
      </c>
      <c r="AD67" s="286">
        <v>27850</v>
      </c>
      <c r="AF67" s="286">
        <v>31866</v>
      </c>
      <c r="AG67" s="286">
        <v>36959</v>
      </c>
      <c r="AH67" s="286">
        <v>44761</v>
      </c>
      <c r="AI67" s="286">
        <v>40947</v>
      </c>
      <c r="AK67" s="286">
        <v>42884</v>
      </c>
      <c r="AL67" s="286">
        <v>42258</v>
      </c>
      <c r="AM67" s="286">
        <v>41994</v>
      </c>
      <c r="AN67" s="286">
        <v>43846</v>
      </c>
      <c r="AP67" s="286">
        <v>44681</v>
      </c>
      <c r="AQ67" s="286">
        <v>42530</v>
      </c>
      <c r="AR67" s="286">
        <v>39471</v>
      </c>
      <c r="AS67" s="286">
        <v>37853</v>
      </c>
      <c r="AU67" s="286">
        <v>38321</v>
      </c>
      <c r="AV67" s="286">
        <v>37861.5</v>
      </c>
      <c r="AW67" s="286">
        <v>38902</v>
      </c>
      <c r="AX67" s="286">
        <v>44108</v>
      </c>
      <c r="AY67" s="380"/>
      <c r="AZ67" s="286">
        <v>44425</v>
      </c>
      <c r="BA67" s="381"/>
    </row>
    <row r="68" spans="1:53" s="8" customFormat="1" x14ac:dyDescent="0.35">
      <c r="A68" s="67" t="s">
        <v>214</v>
      </c>
      <c r="B68" s="82"/>
      <c r="C68" s="82"/>
      <c r="D68" s="82"/>
      <c r="E68" s="287"/>
      <c r="F68" s="251"/>
      <c r="G68" s="287">
        <v>2838.9566649999997</v>
      </c>
      <c r="H68" s="287">
        <v>3597.0977039999998</v>
      </c>
      <c r="I68" s="287">
        <v>3287.2680959999998</v>
      </c>
      <c r="J68" s="287">
        <v>4229.6500599999999</v>
      </c>
      <c r="K68" s="251"/>
      <c r="L68" s="287">
        <v>9207.707042</v>
      </c>
      <c r="M68" s="287">
        <v>9650.6477950000026</v>
      </c>
      <c r="N68" s="287">
        <v>11541.982374000001</v>
      </c>
      <c r="O68" s="287">
        <v>18768.923647</v>
      </c>
      <c r="P68" s="251"/>
      <c r="Q68" s="287">
        <v>19875.958599999998</v>
      </c>
      <c r="R68" s="287">
        <v>25769.597732999999</v>
      </c>
      <c r="S68" s="287">
        <v>18923.994369</v>
      </c>
      <c r="T68" s="287">
        <v>34726</v>
      </c>
      <c r="U68" s="251"/>
      <c r="V68" s="287">
        <v>16793</v>
      </c>
      <c r="W68" s="287">
        <v>11702</v>
      </c>
      <c r="X68" s="287">
        <v>13422</v>
      </c>
      <c r="Y68" s="287">
        <v>17898</v>
      </c>
      <c r="Z68" s="286"/>
      <c r="AA68" s="287">
        <v>16693</v>
      </c>
      <c r="AB68" s="287">
        <v>16188</v>
      </c>
      <c r="AC68" s="287">
        <v>20489</v>
      </c>
      <c r="AD68" s="287">
        <v>20910</v>
      </c>
      <c r="AF68" s="287">
        <v>23764</v>
      </c>
      <c r="AG68" s="287">
        <v>23328</v>
      </c>
      <c r="AH68" s="287">
        <v>22228</v>
      </c>
      <c r="AI68" s="287">
        <v>30244</v>
      </c>
      <c r="AK68" s="287">
        <v>26167</v>
      </c>
      <c r="AL68" s="287">
        <v>41856</v>
      </c>
      <c r="AM68" s="287">
        <v>35465</v>
      </c>
      <c r="AN68" s="287">
        <v>29617</v>
      </c>
      <c r="AP68" s="287">
        <v>23779</v>
      </c>
      <c r="AQ68" s="287">
        <v>23559</v>
      </c>
      <c r="AR68" s="287">
        <v>25042</v>
      </c>
      <c r="AS68" s="287">
        <v>23943</v>
      </c>
      <c r="AU68" s="287">
        <v>21336</v>
      </c>
      <c r="AV68" s="287">
        <v>22836</v>
      </c>
      <c r="AW68" s="287">
        <v>19197</v>
      </c>
      <c r="AX68" s="287">
        <v>22845</v>
      </c>
      <c r="AY68" s="380"/>
      <c r="AZ68" s="287">
        <v>19756</v>
      </c>
      <c r="BA68" s="381"/>
    </row>
    <row r="69" spans="1:53" s="8" customFormat="1" x14ac:dyDescent="0.35">
      <c r="A69" s="293" t="s">
        <v>114</v>
      </c>
      <c r="B69" s="81">
        <v>19264.720188670213</v>
      </c>
      <c r="C69" s="81">
        <v>11114.855656</v>
      </c>
      <c r="D69" s="81">
        <v>11801.70270489601</v>
      </c>
      <c r="E69" s="286">
        <v>24092.86059691992</v>
      </c>
      <c r="F69" s="251"/>
      <c r="G69" s="286">
        <v>3225.6868139999997</v>
      </c>
      <c r="H69" s="286">
        <v>3321.6102569999998</v>
      </c>
      <c r="I69" s="286">
        <v>3672.6540120000004</v>
      </c>
      <c r="J69" s="286">
        <v>3870.3692369999999</v>
      </c>
      <c r="K69" s="251"/>
      <c r="L69" s="286">
        <v>4010.757932</v>
      </c>
      <c r="M69" s="286">
        <v>4337.2587560000011</v>
      </c>
      <c r="N69" s="286">
        <v>4286.6923290000004</v>
      </c>
      <c r="O69" s="286">
        <v>4030.4640600000002</v>
      </c>
      <c r="P69" s="251"/>
      <c r="Q69" s="286">
        <v>3669.5610710000005</v>
      </c>
      <c r="R69" s="286">
        <v>3846.3823240000002</v>
      </c>
      <c r="S69" s="286">
        <v>3960.1894980000002</v>
      </c>
      <c r="T69" s="286">
        <v>3952</v>
      </c>
      <c r="U69" s="251"/>
      <c r="V69" s="286">
        <v>3984</v>
      </c>
      <c r="W69" s="286">
        <v>4091.0000009999999</v>
      </c>
      <c r="X69" s="286">
        <v>4504.0000010000003</v>
      </c>
      <c r="Y69" s="286">
        <v>4364.0000010000003</v>
      </c>
      <c r="Z69" s="286"/>
      <c r="AA69" s="286">
        <v>5204.0000010000003</v>
      </c>
      <c r="AB69" s="286">
        <v>5470.0000010000003</v>
      </c>
      <c r="AC69" s="286">
        <v>5913</v>
      </c>
      <c r="AD69" s="286">
        <v>5311</v>
      </c>
      <c r="AF69" s="286">
        <v>5231</v>
      </c>
      <c r="AG69" s="286">
        <v>5459</v>
      </c>
      <c r="AH69" s="286">
        <v>5481</v>
      </c>
      <c r="AI69" s="286">
        <v>6716</v>
      </c>
      <c r="AK69" s="286">
        <v>6806</v>
      </c>
      <c r="AL69" s="286">
        <v>6641</v>
      </c>
      <c r="AM69" s="286">
        <v>6914</v>
      </c>
      <c r="AN69" s="286">
        <v>6313</v>
      </c>
      <c r="AP69" s="286">
        <v>7115</v>
      </c>
      <c r="AQ69" s="286">
        <v>9087</v>
      </c>
      <c r="AR69" s="286">
        <v>10884</v>
      </c>
      <c r="AS69" s="286">
        <v>11372</v>
      </c>
      <c r="AU69" s="286">
        <v>11813</v>
      </c>
      <c r="AV69" s="286">
        <v>12771</v>
      </c>
      <c r="AW69" s="286">
        <v>12482</v>
      </c>
      <c r="AX69" s="286">
        <v>12770</v>
      </c>
      <c r="AY69" s="380"/>
      <c r="AZ69" s="286">
        <v>12770</v>
      </c>
      <c r="BA69" s="381"/>
    </row>
    <row r="70" spans="1:53" s="8" customFormat="1" x14ac:dyDescent="0.35">
      <c r="A70" s="67" t="s">
        <v>356</v>
      </c>
      <c r="B70" s="82"/>
      <c r="C70" s="82"/>
      <c r="D70" s="82"/>
      <c r="E70" s="287"/>
      <c r="F70" s="251"/>
      <c r="G70" s="287">
        <v>8923.0823149999997</v>
      </c>
      <c r="H70" s="287">
        <v>7990.7668469999999</v>
      </c>
      <c r="I70" s="287">
        <v>7971.2402349999993</v>
      </c>
      <c r="J70" s="287">
        <v>8245.5692710000003</v>
      </c>
      <c r="K70" s="251"/>
      <c r="L70" s="287">
        <v>9560.2331840000006</v>
      </c>
      <c r="M70" s="287">
        <v>9863.2227430000003</v>
      </c>
      <c r="N70" s="287">
        <v>9009.5903770000004</v>
      </c>
      <c r="O70" s="287">
        <v>9378.7873540000001</v>
      </c>
      <c r="P70" s="251"/>
      <c r="Q70" s="287">
        <v>10059.901325000001</v>
      </c>
      <c r="R70" s="287">
        <v>11943.492378999999</v>
      </c>
      <c r="S70" s="287">
        <v>10208.536284</v>
      </c>
      <c r="T70" s="287">
        <v>10175</v>
      </c>
      <c r="U70" s="251"/>
      <c r="V70" s="287">
        <v>11444</v>
      </c>
      <c r="W70" s="287">
        <v>10407</v>
      </c>
      <c r="X70" s="287">
        <v>10873</v>
      </c>
      <c r="Y70" s="287">
        <v>10205</v>
      </c>
      <c r="Z70" s="286"/>
      <c r="AA70" s="287">
        <v>12126</v>
      </c>
      <c r="AB70" s="287">
        <v>11994</v>
      </c>
      <c r="AC70" s="287">
        <v>10987</v>
      </c>
      <c r="AD70" s="287">
        <v>11143</v>
      </c>
      <c r="AF70" s="287">
        <v>12807</v>
      </c>
      <c r="AG70" s="287">
        <v>11608</v>
      </c>
      <c r="AH70" s="287">
        <v>11999</v>
      </c>
      <c r="AI70" s="287">
        <v>10441</v>
      </c>
      <c r="AK70" s="287">
        <v>11607</v>
      </c>
      <c r="AL70" s="287">
        <v>12152</v>
      </c>
      <c r="AM70" s="287">
        <v>12976</v>
      </c>
      <c r="AN70" s="287">
        <v>15405</v>
      </c>
      <c r="AP70" s="287">
        <v>15861</v>
      </c>
      <c r="AQ70" s="287">
        <v>15931</v>
      </c>
      <c r="AR70" s="287">
        <v>11853</v>
      </c>
      <c r="AS70" s="287">
        <v>12894</v>
      </c>
      <c r="AU70" s="287">
        <v>13100</v>
      </c>
      <c r="AV70" s="287">
        <v>15747</v>
      </c>
      <c r="AW70" s="287">
        <v>15477</v>
      </c>
      <c r="AX70" s="287">
        <v>17710</v>
      </c>
      <c r="AY70" s="380"/>
      <c r="AZ70" s="287">
        <v>21011</v>
      </c>
      <c r="BA70" s="381"/>
    </row>
    <row r="71" spans="1:53" s="8" customFormat="1" x14ac:dyDescent="0.35">
      <c r="A71" s="312" t="s">
        <v>209</v>
      </c>
      <c r="B71" s="81">
        <v>13899.960164110002</v>
      </c>
      <c r="C71" s="81">
        <v>13890.393464000001</v>
      </c>
      <c r="D71" s="81">
        <v>14090.772703186658</v>
      </c>
      <c r="E71" s="286">
        <v>14656.719012582493</v>
      </c>
      <c r="F71" s="251"/>
      <c r="G71" s="286">
        <v>14007</v>
      </c>
      <c r="H71" s="286">
        <v>13673.063305</v>
      </c>
      <c r="I71" s="286">
        <v>16142.181393999999</v>
      </c>
      <c r="J71" s="286">
        <v>16124.483568</v>
      </c>
      <c r="K71" s="251"/>
      <c r="L71" s="286">
        <v>16232.257464999999</v>
      </c>
      <c r="M71" s="286">
        <v>15170.006061</v>
      </c>
      <c r="N71" s="286">
        <v>16589.289347999998</v>
      </c>
      <c r="O71" s="286">
        <v>17071.953520000003</v>
      </c>
      <c r="P71" s="251"/>
      <c r="Q71" s="286">
        <v>15796.483074000002</v>
      </c>
      <c r="R71" s="286">
        <v>16978.753271000001</v>
      </c>
      <c r="S71" s="286">
        <v>17747.034165999998</v>
      </c>
      <c r="T71" s="286">
        <v>17605</v>
      </c>
      <c r="U71" s="251"/>
      <c r="V71" s="286">
        <v>16975</v>
      </c>
      <c r="W71" s="286">
        <v>17191</v>
      </c>
      <c r="X71" s="286">
        <v>18257</v>
      </c>
      <c r="Y71" s="286">
        <v>18270</v>
      </c>
      <c r="Z71" s="286"/>
      <c r="AA71" s="286">
        <v>19727</v>
      </c>
      <c r="AB71" s="286">
        <v>18464</v>
      </c>
      <c r="AC71" s="286">
        <v>20081</v>
      </c>
      <c r="AD71" s="286">
        <v>18598</v>
      </c>
      <c r="AF71" s="286">
        <v>20112</v>
      </c>
      <c r="AG71" s="286">
        <v>20242</v>
      </c>
      <c r="AH71" s="286">
        <v>21425</v>
      </c>
      <c r="AI71" s="286">
        <v>19136</v>
      </c>
      <c r="AK71" s="286">
        <v>18534</v>
      </c>
      <c r="AL71" s="286">
        <v>18054</v>
      </c>
      <c r="AM71" s="286">
        <v>18377</v>
      </c>
      <c r="AN71" s="286">
        <v>19818</v>
      </c>
      <c r="AP71" s="286">
        <v>18980</v>
      </c>
      <c r="AQ71" s="286">
        <v>19225</v>
      </c>
      <c r="AR71" s="286">
        <v>22709</v>
      </c>
      <c r="AS71" s="286">
        <v>22471</v>
      </c>
      <c r="AU71" s="286">
        <v>21792</v>
      </c>
      <c r="AV71" s="286">
        <v>20508</v>
      </c>
      <c r="AW71" s="286">
        <v>20570</v>
      </c>
      <c r="AX71" s="286">
        <v>20527</v>
      </c>
      <c r="AY71" s="380"/>
      <c r="AZ71" s="286">
        <v>21514</v>
      </c>
      <c r="BA71" s="381"/>
    </row>
    <row r="72" spans="1:53" s="8" customFormat="1" x14ac:dyDescent="0.35">
      <c r="A72" s="66" t="s">
        <v>119</v>
      </c>
      <c r="B72" s="68">
        <v>60915.735179673589</v>
      </c>
      <c r="C72" s="68">
        <v>53006.824274999999</v>
      </c>
      <c r="D72" s="68">
        <v>54687.626057036301</v>
      </c>
      <c r="E72" s="285">
        <v>69559.998604124645</v>
      </c>
      <c r="F72" s="282"/>
      <c r="G72" s="285">
        <v>61350</v>
      </c>
      <c r="H72" s="285">
        <v>61221.945355000003</v>
      </c>
      <c r="I72" s="285">
        <v>64532.486326999991</v>
      </c>
      <c r="J72" s="285">
        <v>63928.836462999992</v>
      </c>
      <c r="K72" s="282"/>
      <c r="L72" s="285">
        <v>73822.268219999998</v>
      </c>
      <c r="M72" s="285">
        <v>73035.272357000009</v>
      </c>
      <c r="N72" s="285">
        <v>76459.510037</v>
      </c>
      <c r="O72" s="285">
        <v>79166.635055999999</v>
      </c>
      <c r="P72" s="282"/>
      <c r="Q72" s="285">
        <v>80887.287041000003</v>
      </c>
      <c r="R72" s="285">
        <v>94066.489552000028</v>
      </c>
      <c r="S72" s="285">
        <v>88067.131110000002</v>
      </c>
      <c r="T72" s="285">
        <v>103312</v>
      </c>
      <c r="U72" s="282"/>
      <c r="V72" s="285">
        <v>90458</v>
      </c>
      <c r="W72" s="285">
        <v>93280.000000999993</v>
      </c>
      <c r="X72" s="285">
        <v>98734.000001000008</v>
      </c>
      <c r="Y72" s="285">
        <v>109257.00000100001</v>
      </c>
      <c r="Z72" s="283"/>
      <c r="AA72" s="285">
        <v>108089.00000100001</v>
      </c>
      <c r="AB72" s="285">
        <v>99863.000001000008</v>
      </c>
      <c r="AC72" s="285">
        <v>107112</v>
      </c>
      <c r="AD72" s="285">
        <v>102775</v>
      </c>
      <c r="AF72" s="285">
        <v>111686</v>
      </c>
      <c r="AG72" s="285">
        <v>114717</v>
      </c>
      <c r="AH72" s="285">
        <v>123418</v>
      </c>
      <c r="AI72" s="285">
        <v>125048.36092199999</v>
      </c>
      <c r="AK72" s="285">
        <v>125439.34204799999</v>
      </c>
      <c r="AL72" s="285">
        <v>139933.109967</v>
      </c>
      <c r="AM72" s="285">
        <f>SUM(AM65:AM71)</f>
        <v>135762</v>
      </c>
      <c r="AN72" s="285">
        <v>133210</v>
      </c>
      <c r="AP72" s="285">
        <v>128740</v>
      </c>
      <c r="AQ72" s="285">
        <v>127954</v>
      </c>
      <c r="AR72" s="285">
        <v>127529</v>
      </c>
      <c r="AS72" s="285">
        <v>126166</v>
      </c>
      <c r="AU72" s="285">
        <v>119101</v>
      </c>
      <c r="AV72" s="285">
        <v>121922.5</v>
      </c>
      <c r="AW72" s="285">
        <v>120046</v>
      </c>
      <c r="AX72" s="285">
        <v>126740</v>
      </c>
      <c r="AY72" s="380"/>
      <c r="AZ72" s="285">
        <f>SUM(AZ65:AZ71)</f>
        <v>125993</v>
      </c>
      <c r="BA72" s="381"/>
    </row>
    <row r="73" spans="1:53" s="8" customFormat="1" x14ac:dyDescent="0.35">
      <c r="A73" s="293"/>
      <c r="B73" s="65"/>
      <c r="C73" s="65"/>
      <c r="D73" s="65"/>
      <c r="E73" s="283"/>
      <c r="F73" s="282"/>
      <c r="G73" s="283"/>
      <c r="H73" s="283"/>
      <c r="I73" s="283"/>
      <c r="J73" s="283"/>
      <c r="K73" s="282"/>
      <c r="L73" s="283"/>
      <c r="M73" s="283"/>
      <c r="N73" s="283"/>
      <c r="O73" s="283"/>
      <c r="P73" s="282"/>
      <c r="Q73" s="283"/>
      <c r="R73" s="283"/>
      <c r="S73" s="283"/>
      <c r="T73" s="283"/>
      <c r="U73" s="282"/>
      <c r="V73" s="283"/>
      <c r="W73" s="283"/>
      <c r="X73" s="283"/>
      <c r="Y73" s="283"/>
      <c r="Z73" s="283"/>
      <c r="AA73" s="283"/>
      <c r="AB73" s="283"/>
      <c r="AC73" s="283"/>
      <c r="AD73" s="283"/>
      <c r="AF73" s="283"/>
      <c r="AG73" s="283"/>
      <c r="AH73" s="283"/>
      <c r="AI73" s="283"/>
      <c r="AK73" s="283"/>
      <c r="AL73" s="283"/>
      <c r="AM73" s="283"/>
      <c r="AN73" s="283"/>
      <c r="AP73" s="283"/>
      <c r="AQ73" s="283"/>
      <c r="AR73" s="283"/>
      <c r="AS73" s="283"/>
      <c r="AU73" s="283"/>
      <c r="AV73" s="283"/>
      <c r="AW73" s="283"/>
      <c r="AX73" s="283"/>
      <c r="AY73" s="380"/>
      <c r="AZ73" s="283"/>
      <c r="BA73" s="381"/>
    </row>
    <row r="74" spans="1:53" s="8" customFormat="1" x14ac:dyDescent="0.35">
      <c r="A74" s="129" t="s">
        <v>120</v>
      </c>
      <c r="B74" s="68">
        <v>12304</v>
      </c>
      <c r="C74" s="68">
        <v>12304</v>
      </c>
      <c r="D74" s="68">
        <v>12303.999999995238</v>
      </c>
      <c r="E74" s="285">
        <v>12303.999999994961</v>
      </c>
      <c r="F74" s="282"/>
      <c r="G74" s="285">
        <v>12304</v>
      </c>
      <c r="H74" s="285">
        <v>12304</v>
      </c>
      <c r="I74" s="285">
        <v>12304</v>
      </c>
      <c r="J74" s="285">
        <v>12304</v>
      </c>
      <c r="K74" s="282"/>
      <c r="L74" s="285">
        <v>12304</v>
      </c>
      <c r="M74" s="285">
        <v>12304</v>
      </c>
      <c r="N74" s="285">
        <v>12304</v>
      </c>
      <c r="O74" s="285">
        <v>12304</v>
      </c>
      <c r="P74" s="282"/>
      <c r="Q74" s="285">
        <v>12304</v>
      </c>
      <c r="R74" s="285">
        <v>12304</v>
      </c>
      <c r="S74" s="285">
        <v>12304</v>
      </c>
      <c r="T74" s="285">
        <v>12304</v>
      </c>
      <c r="U74" s="282"/>
      <c r="V74" s="285">
        <v>12304</v>
      </c>
      <c r="W74" s="285">
        <v>12304</v>
      </c>
      <c r="X74" s="285">
        <v>12304</v>
      </c>
      <c r="Y74" s="285">
        <v>12304</v>
      </c>
      <c r="Z74" s="283"/>
      <c r="AA74" s="285">
        <v>12304</v>
      </c>
      <c r="AB74" s="285">
        <v>12304</v>
      </c>
      <c r="AC74" s="285">
        <v>12304</v>
      </c>
      <c r="AD74" s="285">
        <v>12304</v>
      </c>
      <c r="AF74" s="285">
        <v>12304</v>
      </c>
      <c r="AG74" s="285">
        <v>12304</v>
      </c>
      <c r="AH74" s="285">
        <v>12304</v>
      </c>
      <c r="AI74" s="285">
        <v>12304</v>
      </c>
      <c r="AK74" s="285">
        <v>12304</v>
      </c>
      <c r="AL74" s="285">
        <v>12304</v>
      </c>
      <c r="AM74" s="285">
        <v>12304</v>
      </c>
      <c r="AN74" s="285">
        <v>12304</v>
      </c>
      <c r="AP74" s="285">
        <v>12304</v>
      </c>
      <c r="AQ74" s="285">
        <v>12304</v>
      </c>
      <c r="AR74" s="285">
        <v>12304</v>
      </c>
      <c r="AS74" s="285">
        <v>12304</v>
      </c>
      <c r="AU74" s="285">
        <v>12304</v>
      </c>
      <c r="AV74" s="285">
        <v>12304</v>
      </c>
      <c r="AW74" s="285">
        <v>12304</v>
      </c>
      <c r="AX74" s="285">
        <v>12304</v>
      </c>
      <c r="AY74" s="380"/>
      <c r="AZ74" s="285">
        <v>12304</v>
      </c>
      <c r="BA74" s="381"/>
    </row>
    <row r="75" spans="1:53" s="8" customFormat="1" x14ac:dyDescent="0.35">
      <c r="A75" s="293"/>
      <c r="B75" s="65"/>
      <c r="C75" s="65"/>
      <c r="D75" s="65"/>
      <c r="E75" s="283"/>
      <c r="F75" s="282"/>
      <c r="G75" s="283"/>
      <c r="H75" s="283"/>
      <c r="I75" s="283"/>
      <c r="J75" s="283"/>
      <c r="K75" s="282"/>
      <c r="L75" s="283"/>
      <c r="M75" s="283"/>
      <c r="N75" s="283"/>
      <c r="O75" s="283"/>
      <c r="P75" s="282"/>
      <c r="Q75" s="283"/>
      <c r="R75" s="283"/>
      <c r="S75" s="283"/>
      <c r="T75" s="283"/>
      <c r="U75" s="282"/>
      <c r="V75" s="283"/>
      <c r="W75" s="283"/>
      <c r="X75" s="283"/>
      <c r="Y75" s="283"/>
      <c r="Z75" s="283"/>
      <c r="AA75" s="283"/>
      <c r="AB75" s="283"/>
      <c r="AC75" s="283"/>
      <c r="AD75" s="283"/>
      <c r="AF75" s="283"/>
      <c r="AG75" s="283"/>
      <c r="AH75" s="283"/>
      <c r="AI75" s="283"/>
      <c r="AK75" s="283"/>
      <c r="AL75" s="283"/>
      <c r="AM75" s="283"/>
      <c r="AN75" s="283"/>
      <c r="AP75" s="283"/>
      <c r="AQ75" s="283"/>
      <c r="AR75" s="283"/>
      <c r="AS75" s="283"/>
      <c r="AU75" s="283"/>
      <c r="AV75" s="283"/>
      <c r="AW75" s="283"/>
      <c r="AX75" s="283"/>
      <c r="AY75" s="380"/>
      <c r="AZ75" s="283"/>
      <c r="BA75" s="381"/>
    </row>
    <row r="76" spans="1:53" s="8" customFormat="1" x14ac:dyDescent="0.35">
      <c r="A76" s="66" t="s">
        <v>121</v>
      </c>
      <c r="B76" s="68">
        <v>208315.01999096584</v>
      </c>
      <c r="C76" s="68">
        <v>209828.27368926615</v>
      </c>
      <c r="D76" s="68">
        <v>220636.64801771913</v>
      </c>
      <c r="E76" s="285">
        <v>235069.54745938216</v>
      </c>
      <c r="F76" s="282"/>
      <c r="G76" s="285">
        <v>243511</v>
      </c>
      <c r="H76" s="285">
        <v>240690.58132699996</v>
      </c>
      <c r="I76" s="285">
        <v>252994.04722799995</v>
      </c>
      <c r="J76" s="285">
        <v>260664.97456499998</v>
      </c>
      <c r="K76" s="282"/>
      <c r="L76" s="285">
        <v>281098.42208599998</v>
      </c>
      <c r="M76" s="285">
        <v>277007.01111000008</v>
      </c>
      <c r="N76" s="285">
        <v>288245.06638999988</v>
      </c>
      <c r="O76" s="285">
        <v>304372.27020299999</v>
      </c>
      <c r="P76" s="282"/>
      <c r="Q76" s="285">
        <v>316255.10175899998</v>
      </c>
      <c r="R76" s="285">
        <v>321983.49022400007</v>
      </c>
      <c r="S76" s="285">
        <v>326178.90645000001</v>
      </c>
      <c r="T76" s="285">
        <v>334469.34569300001</v>
      </c>
      <c r="U76" s="282"/>
      <c r="V76" s="285">
        <v>336524.132216</v>
      </c>
      <c r="W76" s="285">
        <v>337977.51365500002</v>
      </c>
      <c r="X76" s="285">
        <v>356495.02912900003</v>
      </c>
      <c r="Y76" s="285">
        <v>373534.73872700002</v>
      </c>
      <c r="Z76" s="283"/>
      <c r="AA76" s="285">
        <v>383182.36524399999</v>
      </c>
      <c r="AB76" s="285">
        <v>382496.48900900001</v>
      </c>
      <c r="AC76" s="285">
        <v>389860.61034100002</v>
      </c>
      <c r="AD76" s="285">
        <v>396779.89585999999</v>
      </c>
      <c r="AF76" s="285">
        <v>420637.86083100003</v>
      </c>
      <c r="AG76" s="285">
        <v>409288.87171600002</v>
      </c>
      <c r="AH76" s="285">
        <v>425473.34735499998</v>
      </c>
      <c r="AI76" s="285">
        <v>448707.42489300005</v>
      </c>
      <c r="AK76" s="285">
        <v>463972.34204799996</v>
      </c>
      <c r="AL76" s="285">
        <v>456593.35646699998</v>
      </c>
      <c r="AM76" s="285">
        <v>452695</v>
      </c>
      <c r="AN76" s="285">
        <v>461533</v>
      </c>
      <c r="AP76" s="285">
        <v>461381</v>
      </c>
      <c r="AQ76" s="285">
        <v>434907</v>
      </c>
      <c r="AR76" s="285">
        <v>431204</v>
      </c>
      <c r="AS76" s="285">
        <v>434236.02</v>
      </c>
      <c r="AU76" s="285">
        <v>434807.66</v>
      </c>
      <c r="AV76" s="285">
        <v>428267.49</v>
      </c>
      <c r="AW76" s="285">
        <v>422434.39</v>
      </c>
      <c r="AX76" s="285">
        <v>444945</v>
      </c>
      <c r="AY76" s="380"/>
      <c r="AZ76" s="285">
        <v>461679</v>
      </c>
      <c r="BA76" s="381"/>
    </row>
    <row r="77" spans="1:53" s="63" customFormat="1" x14ac:dyDescent="0.35">
      <c r="A77" s="64"/>
      <c r="B77" s="65"/>
      <c r="C77" s="65"/>
      <c r="D77" s="65"/>
      <c r="E77" s="283"/>
      <c r="F77" s="282"/>
      <c r="G77" s="283"/>
      <c r="H77" s="283"/>
      <c r="I77" s="283"/>
      <c r="J77" s="283"/>
      <c r="K77" s="282"/>
      <c r="L77" s="283"/>
      <c r="M77" s="283"/>
      <c r="N77" s="283"/>
      <c r="O77" s="283"/>
      <c r="P77" s="282"/>
      <c r="Q77" s="283"/>
      <c r="R77" s="283"/>
      <c r="S77" s="283"/>
      <c r="T77" s="283"/>
      <c r="U77" s="282"/>
      <c r="V77" s="283"/>
      <c r="W77" s="283"/>
      <c r="X77" s="283"/>
      <c r="Y77" s="283"/>
      <c r="Z77" s="283"/>
      <c r="AA77" s="283"/>
      <c r="AB77" s="283"/>
      <c r="AC77" s="283"/>
      <c r="AD77" s="283"/>
      <c r="AF77" s="283"/>
      <c r="AG77" s="283"/>
      <c r="AH77" s="283"/>
      <c r="AI77" s="283"/>
      <c r="AK77" s="283"/>
      <c r="AL77" s="283"/>
      <c r="AM77" s="283"/>
      <c r="AN77" s="283"/>
      <c r="AP77" s="283"/>
      <c r="AQ77" s="283"/>
      <c r="AR77" s="283"/>
      <c r="AS77" s="283"/>
      <c r="AU77" s="283"/>
      <c r="AV77" s="283"/>
      <c r="AW77" s="283"/>
      <c r="AX77" s="283"/>
      <c r="AY77" s="380"/>
      <c r="AZ77" s="283"/>
      <c r="BA77" s="381"/>
    </row>
    <row r="78" spans="1:53" s="8" customFormat="1" x14ac:dyDescent="0.35">
      <c r="A78" s="115" t="s">
        <v>252</v>
      </c>
      <c r="B78" s="65"/>
      <c r="C78" s="65"/>
      <c r="D78" s="65"/>
      <c r="E78" s="283"/>
      <c r="F78" s="282"/>
      <c r="G78" s="282"/>
      <c r="H78" s="282"/>
      <c r="I78" s="282"/>
      <c r="J78" s="282"/>
      <c r="K78" s="282"/>
      <c r="L78" s="282"/>
      <c r="M78" s="282"/>
      <c r="N78" s="282"/>
      <c r="O78" s="282"/>
      <c r="P78" s="282"/>
      <c r="Q78" s="288"/>
      <c r="R78" s="288"/>
      <c r="S78" s="288"/>
      <c r="T78" s="288"/>
      <c r="U78" s="251"/>
      <c r="V78" s="288"/>
      <c r="W78" s="288"/>
      <c r="X78" s="288"/>
      <c r="Y78" s="288"/>
      <c r="Z78" s="288"/>
      <c r="AA78" s="288"/>
      <c r="AB78" s="288"/>
      <c r="AC78" s="288"/>
      <c r="AD78" s="288"/>
      <c r="AF78" s="288"/>
      <c r="AG78" s="288"/>
      <c r="AH78" s="288"/>
      <c r="AI78" s="288"/>
      <c r="AK78" s="288"/>
      <c r="AL78" s="288"/>
      <c r="AM78" s="288"/>
      <c r="AN78" s="288"/>
      <c r="AP78" s="288"/>
      <c r="AQ78" s="288"/>
      <c r="AR78" s="288"/>
      <c r="AS78" s="288"/>
      <c r="AU78" s="288"/>
      <c r="AV78" s="288"/>
      <c r="AW78" s="288"/>
      <c r="AX78" s="288"/>
      <c r="AY78" s="380"/>
      <c r="AZ78" s="288"/>
      <c r="BA78" s="381"/>
    </row>
    <row r="79" spans="1:53" x14ac:dyDescent="0.35">
      <c r="A79" s="96" t="s">
        <v>253</v>
      </c>
      <c r="AY79" s="380"/>
      <c r="BA79" s="381"/>
    </row>
    <row r="80" spans="1:53" x14ac:dyDescent="0.35">
      <c r="A80" s="34" t="s">
        <v>312</v>
      </c>
      <c r="AY80" s="380"/>
      <c r="BA80" s="381"/>
    </row>
    <row r="81" spans="51:53" x14ac:dyDescent="0.35">
      <c r="AY81" s="380"/>
      <c r="BA81" s="381"/>
    </row>
    <row r="82" spans="51:53" x14ac:dyDescent="0.35">
      <c r="AY82" s="380"/>
      <c r="BA82" s="381"/>
    </row>
    <row r="83" spans="51:53" x14ac:dyDescent="0.35">
      <c r="AY83" s="380"/>
      <c r="BA83" s="381"/>
    </row>
    <row r="84" spans="51:53" x14ac:dyDescent="0.35">
      <c r="AY84" s="380"/>
      <c r="BA84" s="381"/>
    </row>
    <row r="85" spans="51:53" x14ac:dyDescent="0.35">
      <c r="AY85" s="380"/>
    </row>
    <row r="86" spans="51:53" x14ac:dyDescent="0.35">
      <c r="AY86" s="380"/>
    </row>
    <row r="87" spans="51:53" x14ac:dyDescent="0.35">
      <c r="AY87" s="380"/>
    </row>
    <row r="88" spans="51:53" x14ac:dyDescent="0.35">
      <c r="AY88" s="380"/>
    </row>
    <row r="89" spans="51:53" x14ac:dyDescent="0.35">
      <c r="AY89" s="380"/>
    </row>
    <row r="90" spans="51:53" x14ac:dyDescent="0.35">
      <c r="AY90" s="380"/>
    </row>
    <row r="91" spans="51:53" x14ac:dyDescent="0.35">
      <c r="AY91" s="380"/>
    </row>
    <row r="92" spans="51:53" x14ac:dyDescent="0.35">
      <c r="AY92" s="380"/>
    </row>
    <row r="93" spans="51:53" x14ac:dyDescent="0.35">
      <c r="AY93" s="380"/>
    </row>
    <row r="94" spans="51:53" x14ac:dyDescent="0.35">
      <c r="AY94" s="380"/>
    </row>
    <row r="95" spans="51:53" x14ac:dyDescent="0.35">
      <c r="AY95" s="380"/>
    </row>
    <row r="96" spans="51:53" x14ac:dyDescent="0.35">
      <c r="AY96" s="380"/>
    </row>
    <row r="97" spans="51:51" x14ac:dyDescent="0.35">
      <c r="AY97" s="380"/>
    </row>
  </sheetData>
  <pageMargins left="0.5" right="0.25" top="0.25" bottom="0.25" header="0.25" footer="0.5"/>
  <pageSetup paperSize="9" scale="34"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123"/>
  <sheetViews>
    <sheetView showGridLines="0" tabSelected="1" zoomScaleNormal="100" workbookViewId="0">
      <pane xSplit="1" ySplit="1" topLeftCell="AV71" activePane="bottomRight" state="frozen"/>
      <selection activeCell="AQ61" sqref="AQ61"/>
      <selection pane="topRight" activeCell="AQ61" sqref="AQ61"/>
      <selection pane="bottomLeft" activeCell="AQ61" sqref="AQ61"/>
      <selection pane="bottomRight" activeCell="AZ76" sqref="AZ76"/>
    </sheetView>
  </sheetViews>
  <sheetFormatPr defaultRowHeight="14.5" outlineLevelCol="1" x14ac:dyDescent="0.35"/>
  <cols>
    <col min="1" max="1" width="105.81640625" style="150" customWidth="1"/>
    <col min="2" max="4" width="12.7265625" hidden="1" customWidth="1" outlineLevel="1"/>
    <col min="5" max="5" width="12.7265625" style="172" hidden="1" customWidth="1" collapsed="1"/>
    <col min="6" max="6" width="2.26953125" style="161" hidden="1" customWidth="1"/>
    <col min="7" max="9" width="12.7265625" style="172" hidden="1" customWidth="1" outlineLevel="1"/>
    <col min="10" max="10" width="12.7265625" style="172" hidden="1" customWidth="1" collapsed="1"/>
    <col min="11" max="11" width="2.26953125" style="161" hidden="1" customWidth="1"/>
    <col min="12" max="14" width="12.7265625" style="172" hidden="1" customWidth="1" outlineLevel="1"/>
    <col min="15" max="15" width="12.7265625" style="172" hidden="1" customWidth="1" collapsed="1"/>
    <col min="16" max="16" width="2.26953125" style="161" hidden="1" customWidth="1"/>
    <col min="17" max="19" width="12.7265625" style="271" hidden="1" customWidth="1" outlineLevel="1"/>
    <col min="20" max="20" width="12.7265625" style="258" hidden="1" customWidth="1" collapsed="1"/>
    <col min="21" max="21" width="2.26953125" style="267" customWidth="1"/>
    <col min="22" max="24" width="12.7265625" style="258" hidden="1" customWidth="1" outlineLevel="1"/>
    <col min="25" max="25" width="12.7265625" style="262" customWidth="1" collapsed="1"/>
    <col min="26" max="26" width="2.26953125" style="256" customWidth="1"/>
    <col min="27" max="29" width="12.7265625" style="172" hidden="1" customWidth="1" outlineLevel="1"/>
    <col min="30" max="30" width="12.7265625" style="172" customWidth="1" collapsed="1"/>
    <col min="31" max="31" width="2.26953125" customWidth="1"/>
    <col min="32" max="34" width="12.7265625" style="172" hidden="1" customWidth="1" outlineLevel="1"/>
    <col min="35" max="35" width="12.7265625" style="172" customWidth="1" collapsed="1"/>
    <col min="36" max="36" width="5.26953125" customWidth="1"/>
    <col min="37" max="39" width="12.7265625" style="172" hidden="1" customWidth="1" outlineLevel="1"/>
    <col min="40" max="40" width="12.7265625" style="172" customWidth="1" collapsed="1"/>
    <col min="41" max="41" width="3.453125" customWidth="1"/>
    <col min="42" max="44" width="12.7265625" style="172" customWidth="1" outlineLevel="1"/>
    <col min="45" max="45" width="12.7265625" style="172" customWidth="1"/>
    <col min="46" max="46" width="4.54296875" customWidth="1"/>
    <col min="47" max="49" width="12.7265625" style="172" customWidth="1" outlineLevel="1"/>
    <col min="50" max="50" width="12.7265625" style="172" customWidth="1"/>
    <col min="52" max="52" width="12.7265625" style="172" customWidth="1"/>
  </cols>
  <sheetData>
    <row r="1" spans="1:52" ht="17.25" customHeight="1" x14ac:dyDescent="0.35">
      <c r="A1" s="102" t="s">
        <v>172</v>
      </c>
      <c r="B1" s="131" t="s">
        <v>235</v>
      </c>
      <c r="C1" s="131" t="s">
        <v>236</v>
      </c>
      <c r="D1" s="131" t="s">
        <v>237</v>
      </c>
      <c r="E1" s="131" t="s">
        <v>233</v>
      </c>
      <c r="F1" s="127"/>
      <c r="G1" s="131" t="s">
        <v>230</v>
      </c>
      <c r="H1" s="131" t="s">
        <v>231</v>
      </c>
      <c r="I1" s="131" t="s">
        <v>232</v>
      </c>
      <c r="J1" s="131" t="s">
        <v>234</v>
      </c>
      <c r="K1" s="127"/>
      <c r="L1" s="131" t="s">
        <v>226</v>
      </c>
      <c r="M1" s="131" t="s">
        <v>227</v>
      </c>
      <c r="N1" s="131" t="s">
        <v>228</v>
      </c>
      <c r="O1" s="131" t="s">
        <v>229</v>
      </c>
      <c r="P1" s="127"/>
      <c r="Q1" s="131" t="s">
        <v>185</v>
      </c>
      <c r="R1" s="131" t="s">
        <v>186</v>
      </c>
      <c r="S1" s="131" t="s">
        <v>187</v>
      </c>
      <c r="T1" s="131" t="s">
        <v>188</v>
      </c>
      <c r="U1" s="281"/>
      <c r="V1" s="131" t="s">
        <v>180</v>
      </c>
      <c r="W1" s="131" t="s">
        <v>181</v>
      </c>
      <c r="X1" s="131" t="s">
        <v>182</v>
      </c>
      <c r="Y1" s="131" t="s">
        <v>183</v>
      </c>
      <c r="Z1" s="128"/>
      <c r="AA1" s="131" t="s">
        <v>197</v>
      </c>
      <c r="AB1" s="131" t="s">
        <v>269</v>
      </c>
      <c r="AC1" s="131" t="s">
        <v>274</v>
      </c>
      <c r="AD1" s="131" t="s">
        <v>280</v>
      </c>
      <c r="AF1" s="131" t="s">
        <v>288</v>
      </c>
      <c r="AG1" s="131" t="s">
        <v>297</v>
      </c>
      <c r="AH1" s="131" t="s">
        <v>298</v>
      </c>
      <c r="AI1" s="131" t="s">
        <v>300</v>
      </c>
      <c r="AK1" s="131" t="s">
        <v>332</v>
      </c>
      <c r="AL1" s="131" t="s">
        <v>349</v>
      </c>
      <c r="AM1" s="131" t="s">
        <v>353</v>
      </c>
      <c r="AN1" s="131" t="s">
        <v>355</v>
      </c>
      <c r="AP1" s="131" t="s">
        <v>358</v>
      </c>
      <c r="AQ1" s="131" t="s">
        <v>359</v>
      </c>
      <c r="AR1" s="131" t="s">
        <v>362</v>
      </c>
      <c r="AS1" s="131" t="s">
        <v>363</v>
      </c>
      <c r="AU1" s="131" t="s">
        <v>368</v>
      </c>
      <c r="AV1" s="131" t="s">
        <v>373</v>
      </c>
      <c r="AW1" s="131" t="s">
        <v>375</v>
      </c>
      <c r="AX1" s="131" t="s">
        <v>376</v>
      </c>
      <c r="AZ1" s="131" t="s">
        <v>378</v>
      </c>
    </row>
    <row r="2" spans="1:52" ht="15" customHeight="1" x14ac:dyDescent="0.35">
      <c r="A2" s="132" t="s">
        <v>329</v>
      </c>
      <c r="B2" s="101"/>
      <c r="C2" s="101"/>
      <c r="D2" s="101"/>
      <c r="E2" s="252"/>
      <c r="F2" s="252"/>
      <c r="G2" s="252"/>
      <c r="H2" s="252"/>
      <c r="I2" s="252"/>
      <c r="J2" s="252"/>
      <c r="K2" s="252"/>
      <c r="L2" s="252"/>
      <c r="M2" s="252"/>
      <c r="N2" s="252"/>
      <c r="O2" s="252"/>
      <c r="P2" s="252"/>
      <c r="Q2" s="161"/>
      <c r="R2" s="161"/>
      <c r="S2" s="161"/>
      <c r="T2" s="161"/>
      <c r="U2" s="161"/>
      <c r="V2" s="161"/>
      <c r="W2" s="161"/>
      <c r="X2" s="161"/>
      <c r="Y2" s="161"/>
      <c r="Z2" s="161"/>
      <c r="AA2" s="188"/>
      <c r="AB2" s="188"/>
      <c r="AC2" s="188"/>
      <c r="AD2" s="188"/>
      <c r="AF2" s="188"/>
      <c r="AG2" s="188"/>
      <c r="AH2" s="188"/>
      <c r="AI2" s="188"/>
      <c r="AK2" s="188"/>
      <c r="AL2" s="188"/>
      <c r="AM2" s="188"/>
      <c r="AN2" s="188"/>
      <c r="AP2" s="188"/>
      <c r="AQ2" s="188"/>
      <c r="AR2" s="188"/>
      <c r="AS2" s="188"/>
      <c r="AU2" s="188"/>
      <c r="AV2" s="188"/>
      <c r="AW2" s="188"/>
      <c r="AX2" s="188"/>
      <c r="AZ2" s="188"/>
    </row>
    <row r="3" spans="1:52" x14ac:dyDescent="0.35">
      <c r="A3" s="133" t="s">
        <v>122</v>
      </c>
      <c r="B3" s="134">
        <v>8864</v>
      </c>
      <c r="C3" s="134">
        <v>19386</v>
      </c>
      <c r="D3" s="134">
        <v>29403</v>
      </c>
      <c r="E3" s="253">
        <v>40169</v>
      </c>
      <c r="F3" s="254"/>
      <c r="G3" s="253">
        <v>10433.255203999985</v>
      </c>
      <c r="H3" s="253">
        <v>19727.059888999967</v>
      </c>
      <c r="I3" s="253">
        <v>30317.015335999971</v>
      </c>
      <c r="J3" s="253">
        <v>38530.145673999978</v>
      </c>
      <c r="K3" s="254"/>
      <c r="L3" s="253">
        <v>10615.857000999986</v>
      </c>
      <c r="M3" s="253">
        <v>21856.238389999984</v>
      </c>
      <c r="N3" s="253">
        <v>33669.995730999995</v>
      </c>
      <c r="O3" s="253">
        <v>48788.43668099989</v>
      </c>
      <c r="P3" s="254"/>
      <c r="Q3" s="255">
        <v>11452.350092999985</v>
      </c>
      <c r="R3" s="255">
        <v>25925.439323000006</v>
      </c>
      <c r="S3" s="255">
        <v>40631.007352999994</v>
      </c>
      <c r="T3" s="255">
        <v>55432.346337999974</v>
      </c>
      <c r="U3" s="161"/>
      <c r="V3" s="255">
        <v>12809.289600999997</v>
      </c>
      <c r="W3" s="255">
        <v>26186.150690999988</v>
      </c>
      <c r="X3" s="255">
        <v>40921.971657000016</v>
      </c>
      <c r="Y3" s="255">
        <v>50577.79</v>
      </c>
      <c r="AA3" s="190">
        <v>12832.418251999989</v>
      </c>
      <c r="AB3" s="190">
        <v>26925.329433999985</v>
      </c>
      <c r="AC3" s="190">
        <v>44088.561592000013</v>
      </c>
      <c r="AD3" s="190">
        <v>59529.1</v>
      </c>
      <c r="AF3" s="190">
        <v>17942.688106000001</v>
      </c>
      <c r="AG3" s="190">
        <v>36924.293601000012</v>
      </c>
      <c r="AH3" s="190">
        <v>55787.895527000015</v>
      </c>
      <c r="AI3" s="190">
        <v>74520.759999999995</v>
      </c>
      <c r="AK3" s="190">
        <v>14855.477335000003</v>
      </c>
      <c r="AL3" s="190">
        <v>31493.748102999991</v>
      </c>
      <c r="AM3" s="190">
        <v>49206.129070000025</v>
      </c>
      <c r="AN3" s="190">
        <v>64454.64</v>
      </c>
      <c r="AP3" s="190">
        <v>9711.7950000000001</v>
      </c>
      <c r="AQ3" s="190">
        <v>15865.08</v>
      </c>
      <c r="AR3" s="190">
        <v>22652.880000000001</v>
      </c>
      <c r="AS3" s="190">
        <v>32243.71</v>
      </c>
      <c r="AU3" s="190">
        <v>11780.74</v>
      </c>
      <c r="AV3" s="190">
        <v>28915.95</v>
      </c>
      <c r="AW3" s="190">
        <v>41889.980000000003</v>
      </c>
      <c r="AX3" s="190">
        <v>56532</v>
      </c>
      <c r="AZ3" s="190">
        <v>16181</v>
      </c>
    </row>
    <row r="4" spans="1:52" ht="15" hidden="1" customHeight="1" x14ac:dyDescent="0.35">
      <c r="A4" s="135"/>
      <c r="B4" s="136"/>
      <c r="C4" s="136"/>
      <c r="D4" s="136"/>
      <c r="E4" s="257"/>
      <c r="F4" s="254"/>
      <c r="G4" s="257"/>
      <c r="H4" s="257"/>
      <c r="I4" s="257"/>
      <c r="J4" s="257"/>
      <c r="K4" s="254"/>
      <c r="L4" s="257"/>
      <c r="M4" s="257"/>
      <c r="N4" s="257"/>
      <c r="O4" s="257"/>
      <c r="P4" s="254"/>
      <c r="Q4" s="256"/>
      <c r="R4" s="256"/>
      <c r="S4" s="256"/>
      <c r="T4" s="256"/>
      <c r="U4" s="161"/>
      <c r="V4" s="256"/>
      <c r="W4" s="256"/>
      <c r="X4" s="256"/>
      <c r="Y4" s="256"/>
      <c r="AA4" s="188"/>
      <c r="AB4" s="188"/>
      <c r="AC4" s="188"/>
      <c r="AD4" s="188"/>
      <c r="AF4" s="188"/>
      <c r="AG4" s="188"/>
      <c r="AH4" s="188"/>
      <c r="AI4" s="188"/>
      <c r="AK4" s="188"/>
      <c r="AL4" s="188"/>
      <c r="AM4" s="188"/>
      <c r="AN4" s="188"/>
      <c r="AP4" s="188"/>
      <c r="AQ4" s="188"/>
      <c r="AR4" s="188"/>
      <c r="AS4" s="188"/>
      <c r="AU4" s="188">
        <v>0</v>
      </c>
      <c r="AV4" s="188"/>
      <c r="AW4" s="188"/>
      <c r="AX4" s="188"/>
      <c r="AZ4" s="188"/>
    </row>
    <row r="5" spans="1:52" hidden="1" x14ac:dyDescent="0.35">
      <c r="A5" s="133" t="s">
        <v>123</v>
      </c>
      <c r="B5" s="134"/>
      <c r="C5" s="134"/>
      <c r="D5" s="134"/>
      <c r="E5" s="253"/>
      <c r="F5" s="254"/>
      <c r="G5" s="253"/>
      <c r="H5" s="253"/>
      <c r="I5" s="253"/>
      <c r="J5" s="253"/>
      <c r="K5" s="254"/>
      <c r="L5" s="253"/>
      <c r="M5" s="253"/>
      <c r="N5" s="253"/>
      <c r="O5" s="253"/>
      <c r="P5" s="254"/>
      <c r="Q5" s="255"/>
      <c r="R5" s="255"/>
      <c r="S5" s="255"/>
      <c r="T5" s="255"/>
      <c r="U5" s="161"/>
      <c r="V5" s="255"/>
      <c r="W5" s="255"/>
      <c r="X5" s="255"/>
      <c r="Y5" s="255"/>
      <c r="AA5" s="190"/>
      <c r="AB5" s="190"/>
      <c r="AC5" s="190"/>
      <c r="AD5" s="190"/>
      <c r="AF5" s="190"/>
      <c r="AG5" s="190"/>
      <c r="AH5" s="190"/>
      <c r="AI5" s="190"/>
      <c r="AK5" s="190"/>
      <c r="AL5" s="190"/>
      <c r="AM5" s="190"/>
      <c r="AN5" s="190"/>
      <c r="AP5" s="190"/>
      <c r="AQ5" s="190"/>
      <c r="AR5" s="190"/>
      <c r="AS5" s="190"/>
      <c r="AU5" s="190">
        <v>0</v>
      </c>
      <c r="AV5" s="190"/>
      <c r="AW5" s="190"/>
      <c r="AX5" s="190"/>
      <c r="AZ5" s="190"/>
    </row>
    <row r="6" spans="1:52" ht="15" customHeight="1" x14ac:dyDescent="0.35">
      <c r="A6" s="135" t="s">
        <v>124</v>
      </c>
      <c r="B6" s="136">
        <v>1733</v>
      </c>
      <c r="C6" s="136">
        <v>3707</v>
      </c>
      <c r="D6" s="136">
        <v>5443</v>
      </c>
      <c r="E6" s="257">
        <v>7620</v>
      </c>
      <c r="F6" s="254"/>
      <c r="G6" s="257">
        <v>2018.7767809999998</v>
      </c>
      <c r="H6" s="257">
        <v>4466.3067089999995</v>
      </c>
      <c r="I6" s="257">
        <v>6945.955739</v>
      </c>
      <c r="J6" s="257">
        <v>9780.5519619999995</v>
      </c>
      <c r="K6" s="254"/>
      <c r="L6" s="257">
        <v>2468.444821</v>
      </c>
      <c r="M6" s="257">
        <v>5121.428269</v>
      </c>
      <c r="N6" s="257">
        <v>7863.3732314699992</v>
      </c>
      <c r="O6" s="257">
        <v>10849.780105</v>
      </c>
      <c r="P6" s="254"/>
      <c r="Q6" s="256">
        <v>2807.7247649999999</v>
      </c>
      <c r="R6" s="256">
        <v>5752.0180049999999</v>
      </c>
      <c r="S6" s="256">
        <v>8587.8648429999994</v>
      </c>
      <c r="T6" s="256">
        <v>11292</v>
      </c>
      <c r="U6" s="161"/>
      <c r="V6" s="256">
        <v>3213</v>
      </c>
      <c r="W6" s="256">
        <v>6628</v>
      </c>
      <c r="X6" s="256">
        <v>10476</v>
      </c>
      <c r="Y6" s="256">
        <v>14458</v>
      </c>
      <c r="AA6" s="188">
        <v>3832</v>
      </c>
      <c r="AB6" s="188">
        <v>7549</v>
      </c>
      <c r="AC6" s="188">
        <v>11133</v>
      </c>
      <c r="AD6" s="188">
        <v>14577</v>
      </c>
      <c r="AF6" s="188">
        <v>3311</v>
      </c>
      <c r="AG6" s="188">
        <v>6741</v>
      </c>
      <c r="AH6" s="188">
        <v>10361</v>
      </c>
      <c r="AI6" s="188">
        <v>15204</v>
      </c>
      <c r="AK6" s="188">
        <v>4767</v>
      </c>
      <c r="AL6" s="188">
        <v>9684</v>
      </c>
      <c r="AM6" s="188">
        <v>14665</v>
      </c>
      <c r="AN6" s="188">
        <v>19567</v>
      </c>
      <c r="AP6" s="188">
        <v>4466</v>
      </c>
      <c r="AQ6" s="188">
        <v>9123</v>
      </c>
      <c r="AR6" s="188">
        <v>13557</v>
      </c>
      <c r="AS6" s="188">
        <v>18171</v>
      </c>
      <c r="AU6" s="188">
        <v>4622</v>
      </c>
      <c r="AV6" s="188">
        <v>9320</v>
      </c>
      <c r="AW6" s="188">
        <v>13908</v>
      </c>
      <c r="AX6" s="188">
        <v>18529</v>
      </c>
      <c r="AZ6" s="188">
        <v>4581</v>
      </c>
    </row>
    <row r="7" spans="1:52" hidden="1" x14ac:dyDescent="0.35">
      <c r="A7" s="133" t="s">
        <v>125</v>
      </c>
      <c r="B7" s="134"/>
      <c r="C7" s="134"/>
      <c r="D7" s="134"/>
      <c r="E7" s="253"/>
      <c r="F7" s="254"/>
      <c r="G7" s="253">
        <v>0</v>
      </c>
      <c r="H7" s="253">
        <v>0</v>
      </c>
      <c r="I7" s="253"/>
      <c r="J7" s="253"/>
      <c r="K7" s="254"/>
      <c r="L7" s="253"/>
      <c r="M7" s="253"/>
      <c r="N7" s="253"/>
      <c r="O7" s="253"/>
      <c r="P7" s="254"/>
      <c r="Q7" s="255"/>
      <c r="R7" s="255"/>
      <c r="S7" s="255"/>
      <c r="T7" s="255"/>
      <c r="U7" s="161"/>
      <c r="V7" s="255"/>
      <c r="W7" s="255"/>
      <c r="X7" s="255"/>
      <c r="Y7" s="255"/>
      <c r="AA7" s="190"/>
      <c r="AB7" s="190"/>
      <c r="AC7" s="190"/>
      <c r="AD7" s="190"/>
      <c r="AF7" s="190"/>
      <c r="AG7" s="190"/>
      <c r="AH7" s="190"/>
      <c r="AI7" s="190"/>
      <c r="AK7" s="190"/>
      <c r="AL7" s="190"/>
      <c r="AM7" s="190"/>
      <c r="AN7" s="190"/>
      <c r="AP7" s="190"/>
      <c r="AQ7" s="190"/>
      <c r="AR7" s="190"/>
      <c r="AS7" s="190"/>
      <c r="AU7" s="190">
        <v>0</v>
      </c>
      <c r="AV7" s="190"/>
      <c r="AW7" s="190"/>
      <c r="AX7" s="190"/>
      <c r="AZ7" s="190"/>
    </row>
    <row r="8" spans="1:52" ht="15" customHeight="1" x14ac:dyDescent="0.35">
      <c r="A8" s="133" t="s">
        <v>295</v>
      </c>
      <c r="B8" s="134">
        <v>351</v>
      </c>
      <c r="C8" s="134">
        <v>1126</v>
      </c>
      <c r="D8" s="134">
        <v>1260.6655658200502</v>
      </c>
      <c r="E8" s="253">
        <v>1497</v>
      </c>
      <c r="F8" s="254"/>
      <c r="G8" s="253">
        <v>321.26285900000005</v>
      </c>
      <c r="H8" s="253">
        <v>907.09316900000022</v>
      </c>
      <c r="I8" s="253">
        <v>1280.5392119999999</v>
      </c>
      <c r="J8" s="253">
        <v>1517.5129049999996</v>
      </c>
      <c r="K8" s="254"/>
      <c r="L8" s="253">
        <v>96.529689999999846</v>
      </c>
      <c r="M8" s="253">
        <v>569.5280620000002</v>
      </c>
      <c r="N8" s="253">
        <v>1056.4085120000002</v>
      </c>
      <c r="O8" s="253">
        <v>1617.9424180000001</v>
      </c>
      <c r="P8" s="254"/>
      <c r="Q8" s="255">
        <v>993.83396800000014</v>
      </c>
      <c r="R8" s="255">
        <v>2026.3670090000001</v>
      </c>
      <c r="S8" s="255">
        <v>2442.3186529999998</v>
      </c>
      <c r="T8" s="255">
        <v>3452</v>
      </c>
      <c r="U8" s="161"/>
      <c r="V8" s="255">
        <v>-11</v>
      </c>
      <c r="W8" s="255">
        <v>-720</v>
      </c>
      <c r="X8" s="255">
        <v>-310</v>
      </c>
      <c r="Y8" s="255">
        <v>1484</v>
      </c>
      <c r="AA8" s="190">
        <v>1222</v>
      </c>
      <c r="AB8" s="190">
        <v>1623</v>
      </c>
      <c r="AC8" s="190">
        <v>2097</v>
      </c>
      <c r="AD8" s="190">
        <v>2605</v>
      </c>
      <c r="AF8" s="190">
        <v>-94</v>
      </c>
      <c r="AG8" s="190">
        <v>222</v>
      </c>
      <c r="AH8" s="190">
        <v>624</v>
      </c>
      <c r="AI8" s="190">
        <v>388</v>
      </c>
      <c r="AK8" s="190">
        <v>681</v>
      </c>
      <c r="AL8" s="190">
        <v>1227</v>
      </c>
      <c r="AM8" s="190">
        <v>2218</v>
      </c>
      <c r="AN8" s="190">
        <v>3096</v>
      </c>
      <c r="AP8" s="190">
        <v>2690</v>
      </c>
      <c r="AQ8" s="190">
        <v>3215</v>
      </c>
      <c r="AR8" s="190">
        <v>3958</v>
      </c>
      <c r="AS8" s="190">
        <v>4836</v>
      </c>
      <c r="AU8" s="190">
        <v>356</v>
      </c>
      <c r="AV8" s="190">
        <v>1260</v>
      </c>
      <c r="AW8" s="190">
        <v>1523</v>
      </c>
      <c r="AX8" s="190">
        <v>2639</v>
      </c>
      <c r="AZ8" s="190">
        <v>881</v>
      </c>
    </row>
    <row r="9" spans="1:52" hidden="1" x14ac:dyDescent="0.35">
      <c r="A9" s="133" t="s">
        <v>126</v>
      </c>
      <c r="B9" s="134">
        <v>-243</v>
      </c>
      <c r="C9" s="134">
        <v>-243</v>
      </c>
      <c r="D9" s="134">
        <v>-243</v>
      </c>
      <c r="E9" s="253"/>
      <c r="F9" s="254"/>
      <c r="G9" s="253">
        <v>0</v>
      </c>
      <c r="H9" s="253">
        <v>0</v>
      </c>
      <c r="I9" s="253"/>
      <c r="J9" s="253"/>
      <c r="K9" s="254"/>
      <c r="L9" s="253"/>
      <c r="M9" s="253"/>
      <c r="N9" s="253"/>
      <c r="O9" s="253"/>
      <c r="P9" s="254"/>
      <c r="Q9" s="255"/>
      <c r="R9" s="255"/>
      <c r="S9" s="255"/>
      <c r="T9" s="255"/>
      <c r="U9" s="161"/>
      <c r="V9" s="255"/>
      <c r="W9" s="255"/>
      <c r="X9" s="255"/>
      <c r="Y9" s="255"/>
      <c r="AA9" s="190"/>
      <c r="AB9" s="190"/>
      <c r="AC9" s="190"/>
      <c r="AD9" s="190"/>
      <c r="AF9" s="190"/>
      <c r="AG9" s="190"/>
      <c r="AH9" s="190"/>
      <c r="AI9" s="190"/>
      <c r="AK9" s="190"/>
      <c r="AL9" s="190"/>
      <c r="AM9" s="190"/>
      <c r="AN9" s="190"/>
      <c r="AP9" s="190"/>
      <c r="AQ9" s="190"/>
      <c r="AR9" s="190"/>
      <c r="AS9" s="190"/>
      <c r="AU9" s="190">
        <v>0</v>
      </c>
      <c r="AV9" s="190"/>
      <c r="AW9" s="190"/>
      <c r="AX9" s="190"/>
      <c r="AZ9" s="190"/>
    </row>
    <row r="10" spans="1:52" hidden="1" x14ac:dyDescent="0.35">
      <c r="A10" s="135" t="s">
        <v>127</v>
      </c>
      <c r="B10" s="136">
        <v>62</v>
      </c>
      <c r="C10" s="136">
        <v>141</v>
      </c>
      <c r="D10" s="136">
        <v>224.52866251570663</v>
      </c>
      <c r="E10" s="257">
        <v>284</v>
      </c>
      <c r="F10" s="254"/>
      <c r="G10" s="257">
        <v>42.769767999999999</v>
      </c>
      <c r="H10" s="257">
        <v>110.009235</v>
      </c>
      <c r="I10" s="257">
        <v>169.20765599999999</v>
      </c>
      <c r="J10" s="257">
        <v>442.87334700000002</v>
      </c>
      <c r="K10" s="254"/>
      <c r="L10" s="257">
        <v>74.173895000000002</v>
      </c>
      <c r="M10" s="257">
        <v>298.21688699999999</v>
      </c>
      <c r="N10" s="257"/>
      <c r="O10" s="257"/>
      <c r="P10" s="254"/>
      <c r="Q10" s="256"/>
      <c r="R10" s="256">
        <v>0</v>
      </c>
      <c r="S10" s="256">
        <v>0</v>
      </c>
      <c r="T10" s="256">
        <v>0</v>
      </c>
      <c r="U10" s="161"/>
      <c r="V10" s="256"/>
      <c r="W10" s="256"/>
      <c r="X10" s="256"/>
      <c r="Y10" s="256"/>
      <c r="AA10" s="188"/>
      <c r="AB10" s="188"/>
      <c r="AC10" s="188"/>
      <c r="AD10" s="188"/>
      <c r="AF10" s="188"/>
      <c r="AG10" s="188"/>
      <c r="AH10" s="188"/>
      <c r="AI10" s="188"/>
      <c r="AK10" s="188"/>
      <c r="AL10" s="188"/>
      <c r="AM10" s="188"/>
      <c r="AN10" s="188"/>
      <c r="AP10" s="188"/>
      <c r="AQ10" s="188"/>
      <c r="AR10" s="188"/>
      <c r="AS10" s="188"/>
      <c r="AU10" s="188">
        <v>0</v>
      </c>
      <c r="AV10" s="188"/>
      <c r="AW10" s="188"/>
      <c r="AX10" s="188"/>
      <c r="AZ10" s="188"/>
    </row>
    <row r="11" spans="1:52" ht="15" customHeight="1" x14ac:dyDescent="0.35">
      <c r="A11" s="135" t="s">
        <v>352</v>
      </c>
      <c r="B11" s="136"/>
      <c r="C11" s="136"/>
      <c r="D11" s="136"/>
      <c r="E11" s="257"/>
      <c r="F11" s="254"/>
      <c r="G11" s="257"/>
      <c r="H11" s="257">
        <v>24.853718000000001</v>
      </c>
      <c r="I11" s="257">
        <v>23.483245999999998</v>
      </c>
      <c r="J11" s="257">
        <v>23.315042999999999</v>
      </c>
      <c r="K11" s="254"/>
      <c r="L11" s="257"/>
      <c r="M11" s="257"/>
      <c r="N11" s="257">
        <v>-0.57967800000000003</v>
      </c>
      <c r="O11" s="257">
        <v>-0.79992099999999999</v>
      </c>
      <c r="P11" s="254"/>
      <c r="Q11" s="256">
        <v>118.29282000000001</v>
      </c>
      <c r="R11" s="256">
        <v>250.55038099999999</v>
      </c>
      <c r="S11" s="256">
        <v>383.31987700000002</v>
      </c>
      <c r="T11" s="256">
        <v>655</v>
      </c>
      <c r="U11" s="161"/>
      <c r="V11" s="256">
        <v>78</v>
      </c>
      <c r="W11" s="256">
        <v>75</v>
      </c>
      <c r="X11" s="256">
        <v>70</v>
      </c>
      <c r="Y11" s="256">
        <v>55</v>
      </c>
      <c r="AA11" s="188">
        <v>-1</v>
      </c>
      <c r="AB11" s="188">
        <v>-5</v>
      </c>
      <c r="AC11" s="188">
        <v>-10</v>
      </c>
      <c r="AD11" s="188">
        <v>-12</v>
      </c>
      <c r="AF11" s="188">
        <v>2</v>
      </c>
      <c r="AG11" s="188">
        <v>10</v>
      </c>
      <c r="AH11" s="188">
        <v>17</v>
      </c>
      <c r="AI11" s="188">
        <v>-28</v>
      </c>
      <c r="AK11" s="188">
        <v>-3</v>
      </c>
      <c r="AL11" s="188">
        <v>150</v>
      </c>
      <c r="AM11" s="188">
        <v>240</v>
      </c>
      <c r="AN11" s="188">
        <v>290</v>
      </c>
      <c r="AP11" s="188">
        <v>-78</v>
      </c>
      <c r="AQ11" s="188">
        <v>7</v>
      </c>
      <c r="AR11" s="188">
        <v>-41</v>
      </c>
      <c r="AS11" s="188">
        <v>-105</v>
      </c>
      <c r="AU11" s="188">
        <v>-26</v>
      </c>
      <c r="AV11" s="188">
        <v>-32</v>
      </c>
      <c r="AW11" s="188">
        <v>-98</v>
      </c>
      <c r="AX11" s="188">
        <v>-86</v>
      </c>
      <c r="AZ11" s="188">
        <v>-5</v>
      </c>
    </row>
    <row r="12" spans="1:52" ht="15" customHeight="1" x14ac:dyDescent="0.35">
      <c r="A12" s="133" t="s">
        <v>128</v>
      </c>
      <c r="B12" s="134">
        <v>-5</v>
      </c>
      <c r="C12" s="134">
        <v>-23</v>
      </c>
      <c r="D12" s="134">
        <v>-46.460964059943279</v>
      </c>
      <c r="E12" s="253">
        <v>-109</v>
      </c>
      <c r="F12" s="254"/>
      <c r="G12" s="253">
        <v>-14.881021</v>
      </c>
      <c r="H12" s="253">
        <v>-28.065068</v>
      </c>
      <c r="I12" s="253">
        <v>-34.156838999999998</v>
      </c>
      <c r="J12" s="253">
        <v>-36.119970000000002</v>
      </c>
      <c r="K12" s="254"/>
      <c r="L12" s="253">
        <v>-62.359867000000001</v>
      </c>
      <c r="M12" s="253">
        <v>-632.3769410000001</v>
      </c>
      <c r="N12" s="253">
        <v>-641.58737300000007</v>
      </c>
      <c r="O12" s="253">
        <v>-1563.5753753200001</v>
      </c>
      <c r="P12" s="254"/>
      <c r="Q12" s="255">
        <v>-10.243085000000001</v>
      </c>
      <c r="R12" s="255">
        <v>-35.722239999999999</v>
      </c>
      <c r="S12" s="255">
        <v>-152.04758799999999</v>
      </c>
      <c r="T12" s="255">
        <v>-154</v>
      </c>
      <c r="U12" s="161"/>
      <c r="V12" s="255">
        <v>1</v>
      </c>
      <c r="W12" s="255">
        <v>11</v>
      </c>
      <c r="X12" s="255">
        <v>12</v>
      </c>
      <c r="Y12" s="255">
        <v>-80</v>
      </c>
      <c r="AA12" s="190">
        <v>-11</v>
      </c>
      <c r="AB12" s="190">
        <v>5</v>
      </c>
      <c r="AC12" s="190">
        <v>-30</v>
      </c>
      <c r="AD12" s="190">
        <v>-14</v>
      </c>
      <c r="AF12" s="190">
        <v>-12</v>
      </c>
      <c r="AG12" s="190">
        <v>-32</v>
      </c>
      <c r="AH12" s="190">
        <v>-59</v>
      </c>
      <c r="AI12" s="190">
        <v>-63</v>
      </c>
      <c r="AK12" s="190">
        <v>-93</v>
      </c>
      <c r="AL12" s="190">
        <v>12</v>
      </c>
      <c r="AM12" s="190">
        <v>-51</v>
      </c>
      <c r="AN12" s="190">
        <v>-42</v>
      </c>
      <c r="AP12" s="190">
        <v>-22</v>
      </c>
      <c r="AQ12" s="190">
        <v>-20</v>
      </c>
      <c r="AR12" s="190">
        <v>8</v>
      </c>
      <c r="AS12" s="190">
        <v>-25</v>
      </c>
      <c r="AU12" s="190">
        <v>-111</v>
      </c>
      <c r="AV12" s="190">
        <v>-4641</v>
      </c>
      <c r="AW12" s="190">
        <v>-4714</v>
      </c>
      <c r="AX12" s="190">
        <v>-4536</v>
      </c>
      <c r="AZ12" s="190">
        <v>1</v>
      </c>
    </row>
    <row r="13" spans="1:52" ht="15" customHeight="1" x14ac:dyDescent="0.35">
      <c r="A13" s="135" t="s">
        <v>129</v>
      </c>
      <c r="B13" s="134">
        <v>124</v>
      </c>
      <c r="C13" s="134">
        <v>387</v>
      </c>
      <c r="D13" s="134">
        <v>631</v>
      </c>
      <c r="E13" s="253">
        <v>961</v>
      </c>
      <c r="F13" s="254"/>
      <c r="G13" s="253">
        <v>274.05197199999998</v>
      </c>
      <c r="H13" s="253">
        <v>619.15360299999998</v>
      </c>
      <c r="I13" s="253">
        <v>968.02623099999994</v>
      </c>
      <c r="J13" s="253">
        <v>1285.924321</v>
      </c>
      <c r="K13" s="254"/>
      <c r="L13" s="253">
        <v>369.534965</v>
      </c>
      <c r="M13" s="253">
        <v>756.28734199999997</v>
      </c>
      <c r="N13" s="253">
        <v>1096.899351</v>
      </c>
      <c r="O13" s="253">
        <v>1623.8094780000001</v>
      </c>
      <c r="P13" s="254"/>
      <c r="Q13" s="255">
        <v>305.19883800000002</v>
      </c>
      <c r="R13" s="255">
        <v>692.61448100000007</v>
      </c>
      <c r="S13" s="255">
        <v>1051.0086550000001</v>
      </c>
      <c r="T13" s="255">
        <v>1332</v>
      </c>
      <c r="U13" s="161"/>
      <c r="V13" s="255">
        <v>454</v>
      </c>
      <c r="W13" s="255">
        <v>837</v>
      </c>
      <c r="X13" s="255">
        <v>1387</v>
      </c>
      <c r="Y13" s="255">
        <v>1919</v>
      </c>
      <c r="AA13" s="190">
        <v>503</v>
      </c>
      <c r="AB13" s="190">
        <v>902</v>
      </c>
      <c r="AC13" s="190">
        <v>1323</v>
      </c>
      <c r="AD13" s="190">
        <v>1740</v>
      </c>
      <c r="AF13" s="190">
        <v>381</v>
      </c>
      <c r="AG13" s="190">
        <v>735</v>
      </c>
      <c r="AH13" s="190">
        <v>1073</v>
      </c>
      <c r="AI13" s="190">
        <v>1626</v>
      </c>
      <c r="AK13" s="190">
        <v>403</v>
      </c>
      <c r="AL13" s="190">
        <v>1193</v>
      </c>
      <c r="AM13" s="190">
        <v>2322</v>
      </c>
      <c r="AN13" s="190">
        <v>3256</v>
      </c>
      <c r="AP13" s="190">
        <v>1197</v>
      </c>
      <c r="AQ13" s="188">
        <v>2171</v>
      </c>
      <c r="AR13" s="188">
        <v>3338</v>
      </c>
      <c r="AS13" s="188">
        <v>3922</v>
      </c>
      <c r="AU13" s="188">
        <v>715</v>
      </c>
      <c r="AV13" s="188">
        <v>1605</v>
      </c>
      <c r="AW13" s="188">
        <v>2364</v>
      </c>
      <c r="AX13" s="188">
        <v>3217</v>
      </c>
      <c r="AZ13" s="188">
        <v>778</v>
      </c>
    </row>
    <row r="14" spans="1:52" x14ac:dyDescent="0.35">
      <c r="A14" s="133" t="s">
        <v>364</v>
      </c>
      <c r="B14" s="134"/>
      <c r="C14" s="134"/>
      <c r="D14" s="134"/>
      <c r="E14" s="253"/>
      <c r="F14" s="254"/>
      <c r="G14" s="253"/>
      <c r="H14" s="253"/>
      <c r="I14" s="253"/>
      <c r="J14" s="253"/>
      <c r="K14" s="254"/>
      <c r="L14" s="253"/>
      <c r="M14" s="253"/>
      <c r="N14" s="253"/>
      <c r="O14" s="253"/>
      <c r="P14" s="254"/>
      <c r="Q14" s="255"/>
      <c r="R14" s="255"/>
      <c r="S14" s="255"/>
      <c r="T14" s="255"/>
      <c r="U14" s="161"/>
      <c r="V14" s="255"/>
      <c r="W14" s="255"/>
      <c r="X14" s="255"/>
      <c r="Y14" s="255"/>
      <c r="AA14" s="190"/>
      <c r="AB14" s="190"/>
      <c r="AC14" s="190"/>
      <c r="AD14" s="190"/>
      <c r="AF14" s="190"/>
      <c r="AG14" s="190"/>
      <c r="AH14" s="190"/>
      <c r="AI14" s="190"/>
      <c r="AK14" s="190"/>
      <c r="AL14" s="190"/>
      <c r="AM14" s="190"/>
      <c r="AN14" s="190"/>
      <c r="AP14" s="190"/>
      <c r="AQ14" s="190"/>
      <c r="AR14" s="190"/>
      <c r="AS14" s="190">
        <v>6703</v>
      </c>
      <c r="AU14" s="190">
        <v>125</v>
      </c>
      <c r="AV14" s="190">
        <v>272</v>
      </c>
      <c r="AW14" s="190">
        <v>-469</v>
      </c>
      <c r="AX14" s="190">
        <v>0</v>
      </c>
      <c r="AZ14" s="190">
        <v>0</v>
      </c>
    </row>
    <row r="15" spans="1:52" ht="15" customHeight="1" x14ac:dyDescent="0.35">
      <c r="A15" s="135" t="s">
        <v>343</v>
      </c>
      <c r="B15" s="136">
        <v>-278</v>
      </c>
      <c r="C15" s="136">
        <v>117</v>
      </c>
      <c r="D15" s="136">
        <v>18</v>
      </c>
      <c r="E15" s="257">
        <v>286.4773476591555</v>
      </c>
      <c r="F15" s="254"/>
      <c r="G15" s="257">
        <v>545.84443655786299</v>
      </c>
      <c r="H15" s="257">
        <v>-2233.3244259461812</v>
      </c>
      <c r="I15" s="257">
        <v>-1876.073579523159</v>
      </c>
      <c r="J15" s="257">
        <v>-3821.5414249769092</v>
      </c>
      <c r="K15" s="254"/>
      <c r="L15" s="257">
        <v>-1262.8201212866738</v>
      </c>
      <c r="M15" s="257">
        <v>1420.547798656205</v>
      </c>
      <c r="N15" s="257">
        <v>392.09071238090019</v>
      </c>
      <c r="O15" s="257">
        <v>-118.62612836083117</v>
      </c>
      <c r="P15" s="254"/>
      <c r="Q15" s="256">
        <v>957.59762335373432</v>
      </c>
      <c r="R15" s="256">
        <v>2346.6595342403384</v>
      </c>
      <c r="S15" s="256">
        <v>1315.5119676569786</v>
      </c>
      <c r="T15" s="256">
        <v>2762</v>
      </c>
      <c r="U15" s="161"/>
      <c r="V15" s="256">
        <v>1205</v>
      </c>
      <c r="W15" s="256">
        <v>3085</v>
      </c>
      <c r="X15" s="256">
        <v>-989</v>
      </c>
      <c r="Y15" s="256">
        <v>-776</v>
      </c>
      <c r="AA15" s="188">
        <v>1260</v>
      </c>
      <c r="AB15" s="188">
        <v>1534</v>
      </c>
      <c r="AC15" s="188">
        <v>2034</v>
      </c>
      <c r="AD15" s="188">
        <v>2431</v>
      </c>
      <c r="AF15" s="188">
        <v>-1257</v>
      </c>
      <c r="AG15" s="188">
        <v>-1898</v>
      </c>
      <c r="AH15" s="188">
        <v>-2462</v>
      </c>
      <c r="AI15" s="188">
        <v>-815</v>
      </c>
      <c r="AK15" s="188">
        <v>800</v>
      </c>
      <c r="AL15" s="188">
        <v>-309</v>
      </c>
      <c r="AM15" s="188">
        <v>5337</v>
      </c>
      <c r="AN15" s="188">
        <v>3266</v>
      </c>
      <c r="AP15" s="188">
        <v>-960</v>
      </c>
      <c r="AQ15" s="188">
        <v>-1252</v>
      </c>
      <c r="AR15" s="188">
        <v>1781</v>
      </c>
      <c r="AS15" s="188">
        <v>-129</v>
      </c>
      <c r="AU15" s="188">
        <v>-141</v>
      </c>
      <c r="AV15" s="188">
        <v>2129</v>
      </c>
      <c r="AW15" s="188">
        <v>1986</v>
      </c>
      <c r="AX15" s="188">
        <v>2220</v>
      </c>
      <c r="AZ15" s="188">
        <v>2846</v>
      </c>
    </row>
    <row r="16" spans="1:52" x14ac:dyDescent="0.35">
      <c r="A16" s="133" t="s">
        <v>130</v>
      </c>
      <c r="B16" s="134">
        <v>378</v>
      </c>
      <c r="C16" s="134">
        <v>841</v>
      </c>
      <c r="D16" s="134">
        <v>1287</v>
      </c>
      <c r="E16" s="253">
        <v>1608</v>
      </c>
      <c r="F16" s="254"/>
      <c r="G16" s="253">
        <v>403.95719500000001</v>
      </c>
      <c r="H16" s="253">
        <v>729.68716600000005</v>
      </c>
      <c r="I16" s="253">
        <v>1079.867387</v>
      </c>
      <c r="J16" s="253">
        <v>1345.79775</v>
      </c>
      <c r="K16" s="254"/>
      <c r="L16" s="253">
        <v>232.81484600000002</v>
      </c>
      <c r="M16" s="253">
        <v>442.28215599999987</v>
      </c>
      <c r="N16" s="253">
        <v>629.2021279999999</v>
      </c>
      <c r="O16" s="253">
        <v>887.0054879999999</v>
      </c>
      <c r="P16" s="254"/>
      <c r="Q16" s="255">
        <v>341.67859500000003</v>
      </c>
      <c r="R16" s="255">
        <v>684.58552499999996</v>
      </c>
      <c r="S16" s="255">
        <v>963.15450099999998</v>
      </c>
      <c r="T16" s="255">
        <v>1263</v>
      </c>
      <c r="U16" s="161"/>
      <c r="V16" s="255">
        <v>309</v>
      </c>
      <c r="W16" s="255">
        <v>717</v>
      </c>
      <c r="X16" s="255">
        <v>1027</v>
      </c>
      <c r="Y16" s="255">
        <v>1385</v>
      </c>
      <c r="AA16" s="190">
        <v>378</v>
      </c>
      <c r="AB16" s="190">
        <v>718</v>
      </c>
      <c r="AC16" s="190">
        <v>1049</v>
      </c>
      <c r="AD16" s="190">
        <v>1330</v>
      </c>
      <c r="AF16" s="190">
        <v>345</v>
      </c>
      <c r="AG16" s="190">
        <v>526</v>
      </c>
      <c r="AH16" s="190">
        <v>994</v>
      </c>
      <c r="AI16" s="190">
        <v>905</v>
      </c>
      <c r="AK16" s="190">
        <v>245</v>
      </c>
      <c r="AL16" s="190">
        <v>380</v>
      </c>
      <c r="AM16" s="190">
        <v>690</v>
      </c>
      <c r="AN16" s="190">
        <v>861</v>
      </c>
      <c r="AP16" s="190">
        <v>166</v>
      </c>
      <c r="AQ16" s="190">
        <v>375</v>
      </c>
      <c r="AR16" s="190">
        <v>581</v>
      </c>
      <c r="AS16" s="190">
        <v>792</v>
      </c>
      <c r="AU16" s="190">
        <v>167</v>
      </c>
      <c r="AV16" s="190">
        <v>343</v>
      </c>
      <c r="AW16" s="190">
        <v>525</v>
      </c>
      <c r="AX16" s="190">
        <v>686</v>
      </c>
      <c r="AZ16" s="190">
        <v>162</v>
      </c>
    </row>
    <row r="17" spans="1:52" ht="15" hidden="1" customHeight="1" x14ac:dyDescent="0.35">
      <c r="A17" s="135" t="s">
        <v>219</v>
      </c>
      <c r="B17" s="136"/>
      <c r="C17" s="136"/>
      <c r="D17" s="136"/>
      <c r="E17" s="257">
        <v>-243</v>
      </c>
      <c r="F17" s="254"/>
      <c r="G17" s="257"/>
      <c r="H17" s="257">
        <v>0</v>
      </c>
      <c r="I17" s="257"/>
      <c r="J17" s="257"/>
      <c r="K17" s="254"/>
      <c r="L17" s="257"/>
      <c r="M17" s="257"/>
      <c r="N17" s="257"/>
      <c r="O17" s="257"/>
      <c r="P17" s="254"/>
      <c r="Q17" s="256"/>
      <c r="R17" s="256"/>
      <c r="S17" s="256"/>
      <c r="T17" s="256"/>
      <c r="U17" s="161"/>
      <c r="V17" s="256"/>
      <c r="W17" s="256"/>
      <c r="X17" s="256"/>
      <c r="Y17" s="256"/>
      <c r="AA17" s="188"/>
      <c r="AB17" s="188"/>
      <c r="AC17" s="188"/>
      <c r="AD17" s="188"/>
      <c r="AF17" s="188"/>
      <c r="AG17" s="188"/>
      <c r="AH17" s="188"/>
      <c r="AI17" s="188"/>
      <c r="AK17" s="188"/>
      <c r="AL17" s="188"/>
      <c r="AM17" s="188"/>
      <c r="AN17" s="188"/>
      <c r="AP17" s="188"/>
      <c r="AQ17" s="188"/>
      <c r="AR17" s="188"/>
      <c r="AS17" s="188"/>
      <c r="AU17" s="188">
        <v>0</v>
      </c>
      <c r="AV17" s="188"/>
      <c r="AW17" s="188"/>
      <c r="AX17" s="188"/>
      <c r="AZ17" s="188"/>
    </row>
    <row r="18" spans="1:52" hidden="1" x14ac:dyDescent="0.35">
      <c r="A18" s="133" t="s">
        <v>131</v>
      </c>
      <c r="B18" s="134"/>
      <c r="C18" s="134">
        <v>-319</v>
      </c>
      <c r="D18" s="134">
        <v>-318.59929899999997</v>
      </c>
      <c r="E18" s="253">
        <v>-319</v>
      </c>
      <c r="F18" s="254"/>
      <c r="G18" s="253">
        <v>-973.93859950000001</v>
      </c>
      <c r="H18" s="253">
        <v>-969.27659407139993</v>
      </c>
      <c r="I18" s="253">
        <v>-958.94902187054254</v>
      </c>
      <c r="J18" s="253">
        <v>-949.5449850409999</v>
      </c>
      <c r="K18" s="254"/>
      <c r="L18" s="253"/>
      <c r="M18" s="253"/>
      <c r="N18" s="253"/>
      <c r="O18" s="253"/>
      <c r="P18" s="254"/>
      <c r="Q18" s="255"/>
      <c r="R18" s="255"/>
      <c r="S18" s="255">
        <v>0</v>
      </c>
      <c r="T18" s="255">
        <v>0</v>
      </c>
      <c r="U18" s="161"/>
      <c r="V18" s="255"/>
      <c r="W18" s="255"/>
      <c r="X18" s="255"/>
      <c r="Y18" s="255"/>
      <c r="AA18" s="190"/>
      <c r="AB18" s="190"/>
      <c r="AC18" s="190"/>
      <c r="AD18" s="190"/>
      <c r="AF18" s="190"/>
      <c r="AG18" s="190"/>
      <c r="AH18" s="190"/>
      <c r="AI18" s="190"/>
      <c r="AK18" s="190"/>
      <c r="AL18" s="190"/>
      <c r="AM18" s="190"/>
      <c r="AN18" s="190"/>
      <c r="AP18" s="190"/>
      <c r="AQ18" s="190"/>
      <c r="AR18" s="190"/>
      <c r="AS18" s="190"/>
      <c r="AU18" s="190">
        <v>0</v>
      </c>
      <c r="AV18" s="190"/>
      <c r="AW18" s="190"/>
      <c r="AX18" s="190"/>
      <c r="AZ18" s="190"/>
    </row>
    <row r="19" spans="1:52" ht="15" customHeight="1" x14ac:dyDescent="0.35">
      <c r="A19" s="135" t="s">
        <v>132</v>
      </c>
      <c r="B19" s="136">
        <v>-185</v>
      </c>
      <c r="C19" s="136">
        <v>-358</v>
      </c>
      <c r="D19" s="136">
        <v>-549</v>
      </c>
      <c r="E19" s="257">
        <v>-944</v>
      </c>
      <c r="F19" s="254"/>
      <c r="G19" s="257">
        <v>-466.78394900000001</v>
      </c>
      <c r="H19" s="257">
        <v>-710.80908799999997</v>
      </c>
      <c r="I19" s="257">
        <v>-972.88901499999997</v>
      </c>
      <c r="J19" s="257">
        <v>-1248.4480490000001</v>
      </c>
      <c r="K19" s="254"/>
      <c r="L19" s="257">
        <v>-318.38287000000003</v>
      </c>
      <c r="M19" s="257">
        <v>-559.34828900000002</v>
      </c>
      <c r="N19" s="257">
        <v>-802.85061999999994</v>
      </c>
      <c r="O19" s="257">
        <v>-1455.037945</v>
      </c>
      <c r="P19" s="254"/>
      <c r="Q19" s="256">
        <v>-353.220439</v>
      </c>
      <c r="R19" s="256">
        <v>-740.73532899999998</v>
      </c>
      <c r="S19" s="256">
        <v>-1419.1440250000001</v>
      </c>
      <c r="T19" s="256">
        <v>-2077</v>
      </c>
      <c r="U19" s="161"/>
      <c r="V19" s="256">
        <v>-585</v>
      </c>
      <c r="W19" s="256">
        <v>-1175</v>
      </c>
      <c r="X19" s="256">
        <v>-1985</v>
      </c>
      <c r="Y19" s="256">
        <v>-2434</v>
      </c>
      <c r="AA19" s="188">
        <v>-743</v>
      </c>
      <c r="AB19" s="188">
        <v>-1401</v>
      </c>
      <c r="AC19" s="188">
        <v>-1652</v>
      </c>
      <c r="AD19" s="188">
        <v>-1885</v>
      </c>
      <c r="AF19" s="188">
        <v>-236</v>
      </c>
      <c r="AG19" s="188">
        <v>-424</v>
      </c>
      <c r="AH19" s="188">
        <v>-623</v>
      </c>
      <c r="AI19" s="188">
        <v>-904</v>
      </c>
      <c r="AK19" s="188">
        <v>-218</v>
      </c>
      <c r="AL19" s="188">
        <v>-659</v>
      </c>
      <c r="AM19" s="188">
        <v>-858</v>
      </c>
      <c r="AN19" s="188">
        <v>-1050</v>
      </c>
      <c r="AP19" s="188">
        <v>-759</v>
      </c>
      <c r="AQ19" s="188">
        <v>-1164</v>
      </c>
      <c r="AR19" s="188">
        <v>-1358</v>
      </c>
      <c r="AS19" s="188">
        <v>-1540</v>
      </c>
      <c r="AU19" s="188">
        <v>-228</v>
      </c>
      <c r="AV19" s="188">
        <v>-433</v>
      </c>
      <c r="AW19" s="188">
        <v>-664</v>
      </c>
      <c r="AX19" s="188">
        <v>-1966</v>
      </c>
      <c r="AZ19" s="188">
        <v>-329</v>
      </c>
    </row>
    <row r="20" spans="1:52" ht="15" customHeight="1" x14ac:dyDescent="0.35">
      <c r="A20" s="133" t="s">
        <v>133</v>
      </c>
      <c r="B20" s="134">
        <v>-19</v>
      </c>
      <c r="C20" s="134">
        <v>-37</v>
      </c>
      <c r="D20" s="134">
        <v>-21</v>
      </c>
      <c r="E20" s="253">
        <v>-4</v>
      </c>
      <c r="F20" s="254"/>
      <c r="G20" s="253">
        <v>-30.245480000000001</v>
      </c>
      <c r="H20" s="253">
        <v>-57.063879</v>
      </c>
      <c r="I20" s="253">
        <v>-90.026218999999998</v>
      </c>
      <c r="J20" s="253">
        <v>-115.41686199999999</v>
      </c>
      <c r="K20" s="254"/>
      <c r="L20" s="253">
        <v>-45.794510000000002</v>
      </c>
      <c r="M20" s="253">
        <v>-71.140265999999997</v>
      </c>
      <c r="N20" s="253">
        <v>-188.98300699999999</v>
      </c>
      <c r="O20" s="253">
        <v>-268.98407400000002</v>
      </c>
      <c r="P20" s="254"/>
      <c r="Q20" s="255">
        <v>-76.488619</v>
      </c>
      <c r="R20" s="255">
        <v>-143.25598099999999</v>
      </c>
      <c r="S20" s="255">
        <v>-191.788139</v>
      </c>
      <c r="T20" s="255">
        <v>-292</v>
      </c>
      <c r="U20" s="161"/>
      <c r="V20" s="255">
        <v>-83</v>
      </c>
      <c r="W20" s="255">
        <v>-193</v>
      </c>
      <c r="X20" s="255">
        <v>-281</v>
      </c>
      <c r="Y20" s="255">
        <v>-392</v>
      </c>
      <c r="AA20" s="190">
        <v>-103</v>
      </c>
      <c r="AB20" s="190">
        <v>-230</v>
      </c>
      <c r="AC20" s="190">
        <v>-305</v>
      </c>
      <c r="AD20" s="190">
        <v>-407</v>
      </c>
      <c r="AF20" s="190">
        <v>-60</v>
      </c>
      <c r="AG20" s="190">
        <v>-158</v>
      </c>
      <c r="AH20" s="190">
        <v>-196</v>
      </c>
      <c r="AI20" s="190">
        <v>-415</v>
      </c>
      <c r="AK20" s="190">
        <v>-68</v>
      </c>
      <c r="AL20" s="190">
        <v>-111</v>
      </c>
      <c r="AM20" s="190">
        <v>-167</v>
      </c>
      <c r="AN20" s="190">
        <v>-304</v>
      </c>
      <c r="AP20" s="190">
        <v>-37</v>
      </c>
      <c r="AQ20" s="190">
        <v>-108</v>
      </c>
      <c r="AR20" s="190">
        <v>-249</v>
      </c>
      <c r="AS20" s="190">
        <v>-324</v>
      </c>
      <c r="AU20" s="190">
        <v>-74</v>
      </c>
      <c r="AV20" s="190">
        <v>-154</v>
      </c>
      <c r="AW20" s="190">
        <v>-217</v>
      </c>
      <c r="AX20" s="190">
        <v>-263</v>
      </c>
      <c r="AZ20" s="190">
        <v>-46</v>
      </c>
    </row>
    <row r="21" spans="1:52" ht="15" customHeight="1" x14ac:dyDescent="0.35">
      <c r="A21" s="135" t="s">
        <v>277</v>
      </c>
      <c r="B21" s="136">
        <v>-183</v>
      </c>
      <c r="C21" s="136">
        <v>-302</v>
      </c>
      <c r="D21" s="136">
        <v>-510.98920470442698</v>
      </c>
      <c r="E21" s="257">
        <v>-848</v>
      </c>
      <c r="F21" s="254"/>
      <c r="G21" s="257">
        <v>-235.866333</v>
      </c>
      <c r="H21" s="257">
        <v>-389.18022500000001</v>
      </c>
      <c r="I21" s="257">
        <v>-479.28999499999998</v>
      </c>
      <c r="J21" s="257">
        <v>-603.29001500000004</v>
      </c>
      <c r="K21" s="254"/>
      <c r="L21" s="257">
        <v>-196.58179899999999</v>
      </c>
      <c r="M21" s="257">
        <v>-351.28190699999999</v>
      </c>
      <c r="N21" s="257">
        <v>-484.038186</v>
      </c>
      <c r="O21" s="257">
        <v>-583.48962400000005</v>
      </c>
      <c r="P21" s="254"/>
      <c r="Q21" s="256">
        <v>-59.143712000000001</v>
      </c>
      <c r="R21" s="256">
        <v>-125.131181</v>
      </c>
      <c r="S21" s="256">
        <v>-184.87664100000001</v>
      </c>
      <c r="T21" s="256">
        <v>-243</v>
      </c>
      <c r="U21" s="161"/>
      <c r="V21" s="256">
        <v>-61</v>
      </c>
      <c r="W21" s="256">
        <v>-141</v>
      </c>
      <c r="X21" s="256">
        <v>-229</v>
      </c>
      <c r="Y21" s="256">
        <v>-341</v>
      </c>
      <c r="AA21" s="188">
        <v>-2</v>
      </c>
      <c r="AB21" s="188">
        <v>-2</v>
      </c>
      <c r="AC21" s="188">
        <v>-2</v>
      </c>
      <c r="AD21" s="188">
        <v>-2</v>
      </c>
      <c r="AF21" s="188">
        <v>-9</v>
      </c>
      <c r="AG21" s="188">
        <v>-24</v>
      </c>
      <c r="AH21" s="188">
        <v>-65</v>
      </c>
      <c r="AI21" s="188">
        <v>-91</v>
      </c>
      <c r="AK21" s="188">
        <v>-15</v>
      </c>
      <c r="AL21" s="188">
        <v>-18</v>
      </c>
      <c r="AM21" s="188">
        <v>-19</v>
      </c>
      <c r="AN21" s="188">
        <v>-28</v>
      </c>
      <c r="AP21" s="188">
        <v>-14</v>
      </c>
      <c r="AQ21" s="188">
        <v>-23</v>
      </c>
      <c r="AR21" s="188">
        <v>-25</v>
      </c>
      <c r="AS21" s="188">
        <v>-28</v>
      </c>
      <c r="AU21" s="188">
        <v>-5</v>
      </c>
      <c r="AV21" s="188">
        <v>-8</v>
      </c>
      <c r="AW21" s="188">
        <v>-8</v>
      </c>
      <c r="AX21" s="188">
        <v>-13</v>
      </c>
      <c r="AZ21" s="188">
        <v>0</v>
      </c>
    </row>
    <row r="22" spans="1:52" ht="15" customHeight="1" x14ac:dyDescent="0.35">
      <c r="A22" s="133" t="s">
        <v>272</v>
      </c>
      <c r="B22" s="134"/>
      <c r="C22" s="134"/>
      <c r="D22" s="134"/>
      <c r="E22" s="253"/>
      <c r="F22" s="254"/>
      <c r="G22" s="253"/>
      <c r="H22" s="253">
        <v>-35.881590000000003</v>
      </c>
      <c r="I22" s="253">
        <v>-69.692789000000005</v>
      </c>
      <c r="J22" s="253">
        <v>-9.0706170000000004</v>
      </c>
      <c r="K22" s="254"/>
      <c r="L22" s="253">
        <v>-74.299902000000003</v>
      </c>
      <c r="M22" s="253">
        <v>-182.92851999999999</v>
      </c>
      <c r="N22" s="253">
        <v>-377.51815099999999</v>
      </c>
      <c r="O22" s="253">
        <v>-498.79797100000002</v>
      </c>
      <c r="P22" s="254"/>
      <c r="Q22" s="255">
        <v>-259.65776</v>
      </c>
      <c r="R22" s="255">
        <v>-477.49263200000001</v>
      </c>
      <c r="S22" s="255">
        <v>-608.88202000000001</v>
      </c>
      <c r="T22" s="255">
        <v>-871</v>
      </c>
      <c r="U22" s="161"/>
      <c r="V22" s="255">
        <v>-662</v>
      </c>
      <c r="W22" s="255">
        <v>-1133</v>
      </c>
      <c r="X22" s="255">
        <v>-1623</v>
      </c>
      <c r="Y22" s="255">
        <v>-2063</v>
      </c>
      <c r="AA22" s="190">
        <v>-229</v>
      </c>
      <c r="AB22" s="190">
        <v>-525</v>
      </c>
      <c r="AC22" s="190">
        <v>-1205</v>
      </c>
      <c r="AD22" s="190">
        <v>-1593</v>
      </c>
      <c r="AF22" s="190">
        <v>-956</v>
      </c>
      <c r="AG22" s="190">
        <v>-1878</v>
      </c>
      <c r="AH22" s="190">
        <v>-2318</v>
      </c>
      <c r="AI22" s="190">
        <v>-2583</v>
      </c>
      <c r="AK22" s="190">
        <v>-91</v>
      </c>
      <c r="AL22" s="190">
        <v>-517</v>
      </c>
      <c r="AM22" s="190">
        <v>-808</v>
      </c>
      <c r="AN22" s="190">
        <v>-1052</v>
      </c>
      <c r="AP22" s="190">
        <v>-341</v>
      </c>
      <c r="AQ22" s="190">
        <v>-764</v>
      </c>
      <c r="AR22" s="190">
        <v>-1063</v>
      </c>
      <c r="AS22" s="190">
        <v>-1492</v>
      </c>
      <c r="AU22" s="190">
        <v>-430</v>
      </c>
      <c r="AV22" s="190">
        <v>-723</v>
      </c>
      <c r="AW22" s="190">
        <v>-948</v>
      </c>
      <c r="AX22" s="190">
        <v>-1304</v>
      </c>
      <c r="AZ22" s="190">
        <v>-495</v>
      </c>
    </row>
    <row r="23" spans="1:52" ht="15" customHeight="1" x14ac:dyDescent="0.35">
      <c r="A23" s="135" t="s">
        <v>134</v>
      </c>
      <c r="B23" s="136"/>
      <c r="C23" s="136"/>
      <c r="D23" s="136"/>
      <c r="E23" s="257"/>
      <c r="F23" s="254"/>
      <c r="G23" s="257"/>
      <c r="H23" s="257"/>
      <c r="I23" s="257"/>
      <c r="J23" s="257"/>
      <c r="K23" s="254"/>
      <c r="L23" s="257">
        <v>-568.93887500000005</v>
      </c>
      <c r="M23" s="257"/>
      <c r="N23" s="257"/>
      <c r="O23" s="257"/>
      <c r="P23" s="254"/>
      <c r="Q23" s="256"/>
      <c r="R23" s="256"/>
      <c r="S23" s="256"/>
      <c r="T23" s="256"/>
      <c r="U23" s="161"/>
      <c r="V23" s="256"/>
      <c r="W23" s="256"/>
      <c r="X23" s="256"/>
      <c r="Y23" s="256"/>
      <c r="AA23" s="188"/>
      <c r="AB23" s="188"/>
      <c r="AC23" s="188"/>
      <c r="AD23" s="188">
        <v>0</v>
      </c>
      <c r="AF23" s="188"/>
      <c r="AG23" s="188"/>
      <c r="AH23" s="188"/>
      <c r="AI23" s="188"/>
      <c r="AK23" s="188"/>
      <c r="AL23" s="188"/>
      <c r="AM23" s="188"/>
      <c r="AN23" s="188"/>
      <c r="AP23" s="188"/>
      <c r="AQ23" s="188"/>
      <c r="AR23" s="188"/>
      <c r="AS23" s="188"/>
      <c r="AU23" s="188"/>
      <c r="AV23" s="188"/>
      <c r="AW23" s="188"/>
      <c r="AX23" s="188"/>
      <c r="AZ23" s="188"/>
    </row>
    <row r="24" spans="1:52" hidden="1" x14ac:dyDescent="0.35">
      <c r="A24" s="133" t="s">
        <v>135</v>
      </c>
      <c r="B24" s="134"/>
      <c r="C24" s="134"/>
      <c r="D24" s="134"/>
      <c r="E24" s="253"/>
      <c r="F24" s="254"/>
      <c r="G24" s="253"/>
      <c r="H24" s="253"/>
      <c r="I24" s="253"/>
      <c r="J24" s="253">
        <v>99.213954000000001</v>
      </c>
      <c r="K24" s="254"/>
      <c r="L24" s="253"/>
      <c r="M24" s="253"/>
      <c r="N24" s="253"/>
      <c r="O24" s="253"/>
      <c r="P24" s="254"/>
      <c r="Q24" s="255"/>
      <c r="R24" s="255"/>
      <c r="S24" s="255"/>
      <c r="T24" s="255"/>
      <c r="U24" s="161"/>
      <c r="V24" s="255"/>
      <c r="W24" s="255"/>
      <c r="X24" s="255"/>
      <c r="Y24" s="255"/>
      <c r="AA24" s="190"/>
      <c r="AB24" s="190"/>
      <c r="AC24" s="190"/>
      <c r="AD24" s="190"/>
      <c r="AF24" s="190"/>
      <c r="AG24" s="190"/>
      <c r="AH24" s="190"/>
      <c r="AI24" s="190"/>
      <c r="AK24" s="190"/>
      <c r="AL24" s="190"/>
      <c r="AM24" s="190"/>
      <c r="AN24" s="190"/>
      <c r="AP24" s="190"/>
      <c r="AQ24" s="190"/>
      <c r="AR24" s="190"/>
      <c r="AS24" s="190"/>
      <c r="AU24" s="190"/>
      <c r="AV24" s="190"/>
      <c r="AW24" s="190"/>
      <c r="AX24" s="190"/>
      <c r="AZ24" s="190"/>
    </row>
    <row r="25" spans="1:52" ht="15" customHeight="1" x14ac:dyDescent="0.35">
      <c r="A25" s="133" t="s">
        <v>344</v>
      </c>
      <c r="B25" s="134"/>
      <c r="C25" s="134"/>
      <c r="D25" s="134"/>
      <c r="E25" s="253"/>
      <c r="F25" s="254"/>
      <c r="G25" s="253"/>
      <c r="H25" s="253"/>
      <c r="I25" s="253"/>
      <c r="J25" s="253"/>
      <c r="K25" s="254"/>
      <c r="L25" s="253"/>
      <c r="M25" s="253"/>
      <c r="N25" s="253"/>
      <c r="O25" s="253"/>
      <c r="P25" s="254"/>
      <c r="Q25" s="255"/>
      <c r="R25" s="255"/>
      <c r="S25" s="255"/>
      <c r="T25" s="255">
        <v>445</v>
      </c>
      <c r="U25" s="161"/>
      <c r="V25" s="255"/>
      <c r="W25" s="255"/>
      <c r="X25" s="255"/>
      <c r="Y25" s="255">
        <v>-550</v>
      </c>
      <c r="AA25" s="190"/>
      <c r="AB25" s="190"/>
      <c r="AC25" s="190">
        <v>0</v>
      </c>
      <c r="AD25" s="190">
        <v>1373</v>
      </c>
      <c r="AF25" s="190"/>
      <c r="AG25" s="190">
        <v>489</v>
      </c>
      <c r="AH25" s="190">
        <v>665</v>
      </c>
      <c r="AI25" s="190">
        <v>2588</v>
      </c>
      <c r="AK25" s="190">
        <v>713</v>
      </c>
      <c r="AL25" s="190">
        <v>1351</v>
      </c>
      <c r="AM25" s="190">
        <v>1440</v>
      </c>
      <c r="AN25" s="190">
        <v>-583</v>
      </c>
      <c r="AP25" s="190">
        <v>299</v>
      </c>
      <c r="AQ25" s="190">
        <v>-820</v>
      </c>
      <c r="AR25" s="190">
        <v>-722</v>
      </c>
      <c r="AS25" s="190">
        <v>-4361</v>
      </c>
      <c r="AU25" s="190"/>
      <c r="AV25" s="190">
        <v>-535</v>
      </c>
      <c r="AW25" s="190">
        <v>-498</v>
      </c>
      <c r="AX25" s="190">
        <v>-665</v>
      </c>
      <c r="AZ25" s="190">
        <v>-241</v>
      </c>
    </row>
    <row r="26" spans="1:52" ht="15" hidden="1" customHeight="1" x14ac:dyDescent="0.35">
      <c r="A26" s="133" t="s">
        <v>334</v>
      </c>
      <c r="B26" s="134"/>
      <c r="C26" s="134"/>
      <c r="D26" s="134"/>
      <c r="E26" s="253"/>
      <c r="F26" s="254"/>
      <c r="G26" s="253"/>
      <c r="H26" s="253"/>
      <c r="I26" s="253"/>
      <c r="J26" s="253"/>
      <c r="K26" s="254"/>
      <c r="L26" s="253"/>
      <c r="M26" s="253"/>
      <c r="N26" s="253"/>
      <c r="O26" s="253"/>
      <c r="P26" s="254"/>
      <c r="Q26" s="255"/>
      <c r="R26" s="255"/>
      <c r="S26" s="255"/>
      <c r="T26" s="255"/>
      <c r="U26" s="161"/>
      <c r="V26" s="255">
        <v>-726</v>
      </c>
      <c r="W26" s="255">
        <v>-787</v>
      </c>
      <c r="X26" s="255">
        <v>-735</v>
      </c>
      <c r="Y26" s="255">
        <v>-1488</v>
      </c>
      <c r="AA26" s="190">
        <v>-730</v>
      </c>
      <c r="AB26" s="190">
        <v>-730</v>
      </c>
      <c r="AC26" s="190">
        <v>-730</v>
      </c>
      <c r="AD26" s="190">
        <v>-730</v>
      </c>
      <c r="AF26" s="190">
        <v>0</v>
      </c>
      <c r="AG26" s="190">
        <v>0</v>
      </c>
      <c r="AH26" s="190"/>
      <c r="AI26" s="190">
        <v>0</v>
      </c>
      <c r="AK26" s="190">
        <v>0</v>
      </c>
      <c r="AL26" s="190">
        <v>0</v>
      </c>
      <c r="AM26" s="190">
        <v>0</v>
      </c>
      <c r="AN26" s="190">
        <v>0</v>
      </c>
      <c r="AP26" s="190">
        <v>0</v>
      </c>
      <c r="AQ26" s="190">
        <v>0</v>
      </c>
      <c r="AR26" s="190">
        <v>0</v>
      </c>
      <c r="AS26" s="190"/>
      <c r="AU26" s="190"/>
      <c r="AV26" s="190"/>
      <c r="AW26" s="190"/>
      <c r="AX26" s="190"/>
      <c r="AZ26" s="190"/>
    </row>
    <row r="27" spans="1:52" ht="15" hidden="1" customHeight="1" x14ac:dyDescent="0.35">
      <c r="A27" s="133" t="s">
        <v>184</v>
      </c>
      <c r="B27" s="134"/>
      <c r="C27" s="134"/>
      <c r="D27" s="134"/>
      <c r="E27" s="253"/>
      <c r="F27" s="254"/>
      <c r="G27" s="253"/>
      <c r="H27" s="253"/>
      <c r="I27" s="253"/>
      <c r="J27" s="253"/>
      <c r="K27" s="254"/>
      <c r="L27" s="253"/>
      <c r="M27" s="253"/>
      <c r="N27" s="253"/>
      <c r="O27" s="253"/>
      <c r="P27" s="254"/>
      <c r="Q27" s="255">
        <v>-154.710014</v>
      </c>
      <c r="R27" s="255">
        <v>-534.91833499999996</v>
      </c>
      <c r="S27" s="255">
        <v>-1022.9815610000001</v>
      </c>
      <c r="T27" s="255">
        <v>-1490</v>
      </c>
      <c r="U27" s="161"/>
      <c r="V27" s="255"/>
      <c r="W27" s="255"/>
      <c r="X27" s="255"/>
      <c r="Y27" s="255"/>
      <c r="AA27" s="190"/>
      <c r="AB27" s="190"/>
      <c r="AC27" s="190"/>
      <c r="AD27" s="190"/>
      <c r="AF27" s="190"/>
      <c r="AG27" s="190"/>
      <c r="AH27" s="190"/>
      <c r="AI27" s="190"/>
      <c r="AK27" s="190"/>
      <c r="AL27" s="190"/>
      <c r="AM27" s="190"/>
      <c r="AN27" s="190"/>
      <c r="AP27" s="190"/>
      <c r="AQ27" s="190"/>
      <c r="AR27" s="190"/>
      <c r="AS27" s="190"/>
      <c r="AU27" s="190"/>
      <c r="AV27" s="190"/>
      <c r="AW27" s="190"/>
      <c r="AX27" s="190"/>
      <c r="AZ27" s="190"/>
    </row>
    <row r="28" spans="1:52" ht="15" customHeight="1" x14ac:dyDescent="0.35">
      <c r="A28" s="135" t="s">
        <v>136</v>
      </c>
      <c r="B28" s="136"/>
      <c r="C28" s="136"/>
      <c r="D28" s="136"/>
      <c r="E28" s="257"/>
      <c r="F28" s="254"/>
      <c r="G28" s="257"/>
      <c r="H28" s="257"/>
      <c r="I28" s="257"/>
      <c r="J28" s="257"/>
      <c r="K28" s="254"/>
      <c r="L28" s="257"/>
      <c r="M28" s="257"/>
      <c r="N28" s="257"/>
      <c r="O28" s="257"/>
      <c r="P28" s="254"/>
      <c r="Q28" s="256"/>
      <c r="R28" s="256"/>
      <c r="S28" s="256"/>
      <c r="T28" s="256"/>
      <c r="U28" s="161"/>
      <c r="V28" s="256"/>
      <c r="W28" s="256"/>
      <c r="X28" s="256"/>
      <c r="Y28" s="256">
        <v>2175</v>
      </c>
      <c r="AA28" s="188"/>
      <c r="AB28" s="188"/>
      <c r="AC28" s="188"/>
      <c r="AD28" s="188">
        <v>507</v>
      </c>
      <c r="AF28" s="188"/>
      <c r="AG28" s="188"/>
      <c r="AH28" s="188"/>
      <c r="AI28" s="188"/>
      <c r="AK28" s="188"/>
      <c r="AL28" s="188">
        <v>244</v>
      </c>
      <c r="AM28" s="188">
        <v>244</v>
      </c>
      <c r="AN28" s="188">
        <v>2370</v>
      </c>
      <c r="AP28" s="188">
        <v>0</v>
      </c>
      <c r="AQ28" s="188">
        <v>1495</v>
      </c>
      <c r="AR28" s="188">
        <v>1495</v>
      </c>
      <c r="AS28" s="188">
        <v>4582</v>
      </c>
      <c r="AU28" s="188"/>
      <c r="AV28" s="188">
        <v>0</v>
      </c>
      <c r="AW28" s="188">
        <v>0</v>
      </c>
      <c r="AX28" s="188">
        <v>273</v>
      </c>
      <c r="AZ28" s="188">
        <v>0</v>
      </c>
    </row>
    <row r="29" spans="1:52" hidden="1" x14ac:dyDescent="0.35">
      <c r="A29" s="135" t="s">
        <v>192</v>
      </c>
      <c r="B29" s="136"/>
      <c r="C29" s="136"/>
      <c r="D29" s="136">
        <v>0</v>
      </c>
      <c r="E29" s="257"/>
      <c r="F29" s="254"/>
      <c r="G29" s="257"/>
      <c r="H29" s="257">
        <v>-10.507992</v>
      </c>
      <c r="I29" s="257">
        <v>-91.479962999999998</v>
      </c>
      <c r="J29" s="257">
        <v>-172.11494200000001</v>
      </c>
      <c r="K29" s="254"/>
      <c r="L29" s="257">
        <v>-51.942970000000003</v>
      </c>
      <c r="M29" s="257">
        <v>-152.13315800000001</v>
      </c>
      <c r="N29" s="257">
        <v>-195.89954899999998</v>
      </c>
      <c r="O29" s="257">
        <v>-793.81355099999996</v>
      </c>
      <c r="P29" s="254"/>
      <c r="Q29" s="256"/>
      <c r="R29" s="256"/>
      <c r="S29" s="256"/>
      <c r="T29" s="256">
        <v>0</v>
      </c>
      <c r="U29" s="161"/>
      <c r="V29" s="256"/>
      <c r="W29" s="256"/>
      <c r="X29" s="256"/>
      <c r="Y29" s="256"/>
      <c r="AA29" s="188"/>
      <c r="AB29" s="188"/>
      <c r="AC29" s="188"/>
      <c r="AD29" s="188"/>
      <c r="AF29" s="188"/>
      <c r="AG29" s="188"/>
      <c r="AH29" s="188"/>
      <c r="AI29" s="188"/>
      <c r="AK29" s="188"/>
      <c r="AL29" s="188"/>
      <c r="AM29" s="188"/>
      <c r="AN29" s="188"/>
      <c r="AP29" s="188"/>
      <c r="AQ29" s="188"/>
      <c r="AR29" s="188"/>
      <c r="AS29" s="188"/>
      <c r="AU29" s="188"/>
      <c r="AV29" s="188"/>
      <c r="AW29" s="188"/>
      <c r="AX29" s="188"/>
      <c r="AZ29" s="188"/>
    </row>
    <row r="30" spans="1:52" hidden="1" x14ac:dyDescent="0.35">
      <c r="A30" s="133" t="s">
        <v>195</v>
      </c>
      <c r="B30" s="134"/>
      <c r="C30" s="134"/>
      <c r="D30" s="134"/>
      <c r="E30" s="253"/>
      <c r="F30" s="254"/>
      <c r="G30" s="253"/>
      <c r="H30" s="253"/>
      <c r="I30" s="253"/>
      <c r="J30" s="253"/>
      <c r="K30" s="254"/>
      <c r="L30" s="253"/>
      <c r="M30" s="253"/>
      <c r="N30" s="253">
        <v>-86.355923000000004</v>
      </c>
      <c r="O30" s="253">
        <v>-87.440217000000004</v>
      </c>
      <c r="P30" s="254"/>
      <c r="Q30" s="255"/>
      <c r="R30" s="255"/>
      <c r="S30" s="255"/>
      <c r="T30" s="255"/>
      <c r="U30" s="161"/>
      <c r="V30" s="255"/>
      <c r="W30" s="255"/>
      <c r="X30" s="255"/>
      <c r="Y30" s="255"/>
      <c r="AA30" s="190"/>
      <c r="AB30" s="190"/>
      <c r="AC30" s="190"/>
      <c r="AD30" s="190"/>
      <c r="AF30" s="190"/>
      <c r="AG30" s="190"/>
      <c r="AH30" s="190"/>
      <c r="AI30" s="190"/>
      <c r="AK30" s="190"/>
      <c r="AL30" s="190"/>
      <c r="AM30" s="190"/>
      <c r="AN30" s="190"/>
      <c r="AP30" s="190"/>
      <c r="AQ30" s="190"/>
      <c r="AR30" s="190"/>
      <c r="AS30" s="190"/>
      <c r="AU30" s="190"/>
      <c r="AV30" s="190"/>
      <c r="AW30" s="190"/>
      <c r="AX30" s="190"/>
      <c r="AZ30" s="190"/>
    </row>
    <row r="31" spans="1:52" hidden="1" x14ac:dyDescent="0.35">
      <c r="A31" s="135" t="s">
        <v>196</v>
      </c>
      <c r="B31" s="136"/>
      <c r="C31" s="136"/>
      <c r="D31" s="136"/>
      <c r="E31" s="257"/>
      <c r="F31" s="254"/>
      <c r="G31" s="257"/>
      <c r="H31" s="257"/>
      <c r="I31" s="257"/>
      <c r="J31" s="257"/>
      <c r="K31" s="254"/>
      <c r="L31" s="257"/>
      <c r="M31" s="257"/>
      <c r="N31" s="257">
        <v>47.485022157588936</v>
      </c>
      <c r="O31" s="257">
        <v>235.156408</v>
      </c>
      <c r="P31" s="254"/>
      <c r="Q31" s="256"/>
      <c r="R31" s="256"/>
      <c r="S31" s="256"/>
      <c r="T31" s="256"/>
      <c r="U31" s="161"/>
      <c r="V31" s="256"/>
      <c r="W31" s="256"/>
      <c r="X31" s="256"/>
      <c r="Y31" s="256"/>
      <c r="AA31" s="188"/>
      <c r="AB31" s="188"/>
      <c r="AC31" s="188"/>
      <c r="AD31" s="188"/>
      <c r="AF31" s="188"/>
      <c r="AG31" s="188"/>
      <c r="AH31" s="188"/>
      <c r="AI31" s="188"/>
      <c r="AK31" s="188"/>
      <c r="AL31" s="188"/>
      <c r="AM31" s="188"/>
      <c r="AN31" s="188"/>
      <c r="AP31" s="188"/>
      <c r="AQ31" s="188"/>
      <c r="AR31" s="188"/>
      <c r="AS31" s="188"/>
      <c r="AU31" s="188"/>
      <c r="AV31" s="188"/>
      <c r="AW31" s="188"/>
      <c r="AX31" s="188"/>
      <c r="AZ31" s="188"/>
    </row>
    <row r="32" spans="1:52" hidden="1" x14ac:dyDescent="0.35">
      <c r="A32" s="133"/>
      <c r="B32" s="134"/>
      <c r="C32" s="134"/>
      <c r="D32" s="134"/>
      <c r="E32" s="253"/>
      <c r="F32" s="254"/>
      <c r="G32" s="253"/>
      <c r="H32" s="253"/>
      <c r="I32" s="253"/>
      <c r="J32" s="253"/>
      <c r="K32" s="254"/>
      <c r="L32" s="253"/>
      <c r="M32" s="253"/>
      <c r="N32" s="253"/>
      <c r="O32" s="253"/>
      <c r="P32" s="254"/>
      <c r="Q32" s="255"/>
      <c r="R32" s="255"/>
      <c r="S32" s="255"/>
      <c r="T32" s="255"/>
      <c r="U32" s="161"/>
      <c r="V32" s="255"/>
      <c r="W32" s="255"/>
      <c r="X32" s="255"/>
      <c r="Y32" s="255"/>
      <c r="AA32" s="190"/>
      <c r="AB32" s="190"/>
      <c r="AC32" s="190"/>
      <c r="AD32" s="190"/>
      <c r="AF32" s="190"/>
      <c r="AG32" s="190"/>
      <c r="AH32" s="190"/>
      <c r="AI32" s="190"/>
      <c r="AK32" s="190"/>
      <c r="AL32" s="190"/>
      <c r="AM32" s="190"/>
      <c r="AN32" s="190"/>
      <c r="AP32" s="190"/>
      <c r="AQ32" s="190"/>
      <c r="AR32" s="190"/>
      <c r="AS32" s="190"/>
      <c r="AU32" s="190"/>
      <c r="AV32" s="190"/>
      <c r="AW32" s="190"/>
      <c r="AX32" s="190"/>
      <c r="AZ32" s="190"/>
    </row>
    <row r="33" spans="1:52" x14ac:dyDescent="0.35">
      <c r="A33" s="135"/>
      <c r="B33" s="136"/>
      <c r="C33" s="136"/>
      <c r="D33" s="136"/>
      <c r="E33" s="257"/>
      <c r="F33" s="254"/>
      <c r="G33" s="257"/>
      <c r="H33" s="257"/>
      <c r="I33" s="257"/>
      <c r="J33" s="257"/>
      <c r="K33" s="254"/>
      <c r="L33" s="257"/>
      <c r="M33" s="257"/>
      <c r="N33" s="257"/>
      <c r="O33" s="257"/>
      <c r="P33" s="254"/>
      <c r="Q33" s="256"/>
      <c r="R33" s="256"/>
      <c r="S33" s="256"/>
      <c r="T33" s="256"/>
      <c r="U33" s="161"/>
      <c r="V33" s="256"/>
      <c r="W33" s="256"/>
      <c r="X33" s="256"/>
      <c r="Y33" s="256"/>
      <c r="AA33" s="188"/>
      <c r="AB33" s="188"/>
      <c r="AC33" s="188"/>
      <c r="AD33" s="188"/>
      <c r="AF33" s="188"/>
      <c r="AG33" s="188"/>
      <c r="AH33" s="188"/>
      <c r="AI33" s="188"/>
      <c r="AK33" s="188"/>
      <c r="AL33" s="188"/>
      <c r="AM33" s="188"/>
      <c r="AN33" s="188"/>
      <c r="AP33" s="188"/>
      <c r="AQ33" s="188"/>
      <c r="AR33" s="188"/>
      <c r="AS33" s="188"/>
      <c r="AU33" s="188"/>
      <c r="AV33" s="188"/>
      <c r="AW33" s="188"/>
      <c r="AX33" s="188"/>
      <c r="AZ33" s="188"/>
    </row>
    <row r="34" spans="1:52" ht="15" customHeight="1" x14ac:dyDescent="0.35">
      <c r="A34" s="323" t="s">
        <v>360</v>
      </c>
      <c r="B34" s="134"/>
      <c r="C34" s="134"/>
      <c r="D34" s="134"/>
      <c r="E34" s="253"/>
      <c r="F34" s="254"/>
      <c r="G34" s="253"/>
      <c r="H34" s="253"/>
      <c r="I34" s="253"/>
      <c r="J34" s="253"/>
      <c r="K34" s="254"/>
      <c r="L34" s="253"/>
      <c r="M34" s="253"/>
      <c r="N34" s="253"/>
      <c r="O34" s="253"/>
      <c r="P34" s="254"/>
      <c r="Q34" s="255"/>
      <c r="R34" s="255"/>
      <c r="S34" s="255"/>
      <c r="T34" s="255"/>
      <c r="U34" s="161"/>
      <c r="V34" s="255"/>
      <c r="W34" s="255"/>
      <c r="X34" s="255"/>
      <c r="Y34" s="255"/>
      <c r="AA34" s="190"/>
      <c r="AB34" s="190"/>
      <c r="AC34" s="190"/>
      <c r="AD34" s="190"/>
      <c r="AF34" s="190"/>
      <c r="AG34" s="190"/>
      <c r="AH34" s="190"/>
      <c r="AI34" s="190"/>
      <c r="AK34" s="190"/>
      <c r="AL34" s="190"/>
      <c r="AM34" s="190"/>
      <c r="AN34" s="190"/>
      <c r="AP34" s="190"/>
      <c r="AQ34" s="190"/>
      <c r="AR34" s="190"/>
      <c r="AS34" s="190"/>
      <c r="AU34" s="190"/>
      <c r="AV34" s="190"/>
      <c r="AW34" s="190"/>
      <c r="AX34" s="190"/>
      <c r="AZ34" s="190"/>
    </row>
    <row r="35" spans="1:52" hidden="1" x14ac:dyDescent="0.35">
      <c r="A35" s="135" t="s">
        <v>286</v>
      </c>
      <c r="B35" s="136">
        <v>-6968</v>
      </c>
      <c r="C35" s="136">
        <v>-6312</v>
      </c>
      <c r="D35" s="136">
        <v>-1258</v>
      </c>
      <c r="E35" s="257">
        <v>-8577.6544581910148</v>
      </c>
      <c r="F35" s="254"/>
      <c r="G35" s="257">
        <v>-2689.9038098655487</v>
      </c>
      <c r="H35" s="257">
        <v>-3035.9566265166363</v>
      </c>
      <c r="I35" s="257">
        <v>-4243.3840991012657</v>
      </c>
      <c r="J35" s="257">
        <v>-840.82451568192118</v>
      </c>
      <c r="K35" s="254"/>
      <c r="L35" s="257">
        <v>-4794.9919586808137</v>
      </c>
      <c r="M35" s="257">
        <v>-3884.7810056948538</v>
      </c>
      <c r="N35" s="257">
        <v>-5431.0494380015061</v>
      </c>
      <c r="O35" s="257">
        <v>-10441.963092360669</v>
      </c>
      <c r="P35" s="254"/>
      <c r="Q35" s="256">
        <v>-6506.0125694998942</v>
      </c>
      <c r="R35" s="256">
        <v>-13892.675263992385</v>
      </c>
      <c r="S35" s="256">
        <v>-12818.138204518556</v>
      </c>
      <c r="T35" s="256">
        <v>-16190</v>
      </c>
      <c r="U35" s="161"/>
      <c r="V35" s="256">
        <v>-5984</v>
      </c>
      <c r="W35" s="256">
        <v>-15274</v>
      </c>
      <c r="X35" s="256">
        <v>-12571</v>
      </c>
      <c r="Y35" s="256">
        <v>-23349</v>
      </c>
      <c r="AA35" s="188">
        <v>6134</v>
      </c>
      <c r="AB35" s="188">
        <v>16895</v>
      </c>
      <c r="AC35" s="188">
        <v>16231</v>
      </c>
      <c r="AD35" s="188">
        <v>0</v>
      </c>
      <c r="AU35" s="172">
        <v>0</v>
      </c>
    </row>
    <row r="36" spans="1:52" hidden="1" x14ac:dyDescent="0.35">
      <c r="A36" s="133" t="s">
        <v>137</v>
      </c>
      <c r="B36" s="134">
        <v>746</v>
      </c>
      <c r="C36" s="134">
        <v>886</v>
      </c>
      <c r="D36" s="134">
        <v>2133</v>
      </c>
      <c r="E36" s="253">
        <v>3785.7209818988076</v>
      </c>
      <c r="F36" s="254"/>
      <c r="G36" s="253">
        <v>1761.5437047263385</v>
      </c>
      <c r="H36" s="253">
        <v>3227.6995053640471</v>
      </c>
      <c r="I36" s="253">
        <v>5922.211597458293</v>
      </c>
      <c r="J36" s="253">
        <v>6278.6040211746085</v>
      </c>
      <c r="K36" s="254"/>
      <c r="L36" s="253">
        <v>3134.51553491698</v>
      </c>
      <c r="M36" s="253">
        <v>-904.33608639971271</v>
      </c>
      <c r="N36" s="253">
        <v>1119.2917203941688</v>
      </c>
      <c r="O36" s="253">
        <v>2609.9400671941767</v>
      </c>
      <c r="P36" s="254"/>
      <c r="Q36" s="255">
        <v>939.60884605508909</v>
      </c>
      <c r="R36" s="255">
        <v>3781.249241392572</v>
      </c>
      <c r="S36" s="255">
        <v>5120.8768387381024</v>
      </c>
      <c r="T36" s="255">
        <v>5616.2398496064106</v>
      </c>
      <c r="U36" s="161"/>
      <c r="V36" s="255">
        <v>-364.77408390432737</v>
      </c>
      <c r="W36" s="255">
        <v>2963.4973157048366</v>
      </c>
      <c r="X36" s="255">
        <v>5028.3442775481089</v>
      </c>
      <c r="Y36" s="255">
        <v>18130.79562051707</v>
      </c>
      <c r="AA36" s="190">
        <v>2405.2696275358726</v>
      </c>
      <c r="AB36" s="190">
        <v>-1102.3356765239369</v>
      </c>
      <c r="AC36" s="190">
        <v>2527.5073222350729</v>
      </c>
      <c r="AD36" s="190">
        <v>0</v>
      </c>
      <c r="AF36" s="190"/>
      <c r="AG36" s="190"/>
      <c r="AH36" s="190"/>
      <c r="AI36" s="190"/>
      <c r="AK36" s="190"/>
      <c r="AL36" s="190"/>
      <c r="AM36" s="190"/>
      <c r="AN36" s="190"/>
      <c r="AP36" s="190"/>
      <c r="AQ36" s="190"/>
      <c r="AR36" s="190"/>
      <c r="AS36" s="190"/>
      <c r="AU36" s="190">
        <v>0</v>
      </c>
      <c r="AV36" s="190"/>
      <c r="AW36" s="190"/>
      <c r="AX36" s="190"/>
      <c r="AZ36" s="190"/>
    </row>
    <row r="37" spans="1:52" ht="15" customHeight="1" x14ac:dyDescent="0.35">
      <c r="A37" s="133" t="s">
        <v>338</v>
      </c>
      <c r="B37" s="134"/>
      <c r="C37" s="134"/>
      <c r="D37" s="134"/>
      <c r="E37" s="253"/>
      <c r="F37" s="254"/>
      <c r="G37" s="253"/>
      <c r="H37" s="253"/>
      <c r="I37" s="253"/>
      <c r="J37" s="253"/>
      <c r="K37" s="254"/>
      <c r="L37" s="253"/>
      <c r="M37" s="253"/>
      <c r="N37" s="253"/>
      <c r="O37" s="253"/>
      <c r="P37" s="254"/>
      <c r="Q37" s="255"/>
      <c r="R37" s="255"/>
      <c r="S37" s="255"/>
      <c r="T37" s="255"/>
      <c r="U37" s="161"/>
      <c r="V37" s="255"/>
      <c r="W37" s="255"/>
      <c r="X37" s="255"/>
      <c r="Y37" s="255"/>
      <c r="AA37" s="190"/>
      <c r="AB37" s="190"/>
      <c r="AC37" s="190"/>
      <c r="AD37" s="190">
        <v>8523</v>
      </c>
      <c r="AF37" s="190">
        <v>5253</v>
      </c>
      <c r="AG37" s="190">
        <v>2865</v>
      </c>
      <c r="AH37" s="190">
        <v>-4883</v>
      </c>
      <c r="AI37" s="190">
        <v>-28951</v>
      </c>
      <c r="AK37" s="190">
        <v>-9047</v>
      </c>
      <c r="AL37" s="190">
        <v>-9385</v>
      </c>
      <c r="AM37" s="190">
        <v>-19981</v>
      </c>
      <c r="AN37" s="190">
        <v>-17836</v>
      </c>
      <c r="AP37" s="190">
        <v>2037</v>
      </c>
      <c r="AQ37" s="190">
        <v>7665</v>
      </c>
      <c r="AR37" s="190">
        <v>12208</v>
      </c>
      <c r="AS37" s="190">
        <v>12207</v>
      </c>
      <c r="AU37" s="190">
        <v>-3519</v>
      </c>
      <c r="AV37" s="190">
        <v>-7076</v>
      </c>
      <c r="AW37" s="190">
        <v>1073</v>
      </c>
      <c r="AX37" s="190">
        <v>-3899</v>
      </c>
      <c r="AZ37" s="190">
        <v>-10310</v>
      </c>
    </row>
    <row r="38" spans="1:52" ht="15" hidden="1" customHeight="1" x14ac:dyDescent="0.35">
      <c r="A38" s="133" t="s">
        <v>281</v>
      </c>
      <c r="B38" s="134"/>
      <c r="C38" s="134"/>
      <c r="D38" s="134"/>
      <c r="E38" s="253"/>
      <c r="F38" s="254"/>
      <c r="G38" s="253"/>
      <c r="H38" s="253"/>
      <c r="I38" s="253"/>
      <c r="J38" s="253"/>
      <c r="K38" s="254"/>
      <c r="L38" s="253"/>
      <c r="M38" s="253"/>
      <c r="N38" s="253"/>
      <c r="O38" s="253"/>
      <c r="P38" s="254"/>
      <c r="Q38" s="255"/>
      <c r="R38" s="255"/>
      <c r="S38" s="255"/>
      <c r="T38" s="255"/>
      <c r="U38" s="161"/>
      <c r="V38" s="255"/>
      <c r="W38" s="255"/>
      <c r="X38" s="255"/>
      <c r="Y38" s="255"/>
      <c r="AA38" s="190"/>
      <c r="AB38" s="190"/>
      <c r="AC38" s="190"/>
      <c r="AD38" s="190">
        <v>6972</v>
      </c>
      <c r="AF38" s="190">
        <v>-7692</v>
      </c>
      <c r="AG38" s="190">
        <v>-10666</v>
      </c>
      <c r="AH38" s="190">
        <v>-17915</v>
      </c>
      <c r="AI38" s="190">
        <v>0</v>
      </c>
      <c r="AK38" s="190"/>
      <c r="AL38" s="190"/>
      <c r="AM38" s="190"/>
      <c r="AN38" s="190"/>
      <c r="AP38" s="190"/>
      <c r="AQ38" s="190"/>
      <c r="AR38" s="190"/>
      <c r="AS38" s="190"/>
      <c r="AU38" s="190">
        <v>0</v>
      </c>
      <c r="AV38" s="190"/>
      <c r="AW38" s="190"/>
      <c r="AX38" s="190"/>
      <c r="AZ38" s="190"/>
    </row>
    <row r="39" spans="1:52" ht="15" customHeight="1" x14ac:dyDescent="0.35">
      <c r="A39" s="135" t="s">
        <v>282</v>
      </c>
      <c r="B39" s="134"/>
      <c r="C39" s="134"/>
      <c r="D39" s="134"/>
      <c r="E39" s="257"/>
      <c r="F39" s="254"/>
      <c r="G39" s="257"/>
      <c r="H39" s="257"/>
      <c r="I39" s="257"/>
      <c r="J39" s="257"/>
      <c r="K39" s="254"/>
      <c r="L39" s="257"/>
      <c r="M39" s="257"/>
      <c r="N39" s="257"/>
      <c r="O39" s="257"/>
      <c r="P39" s="254"/>
      <c r="Q39" s="256"/>
      <c r="R39" s="256"/>
      <c r="S39" s="256"/>
      <c r="T39" s="256"/>
      <c r="U39" s="161"/>
      <c r="V39" s="256"/>
      <c r="W39" s="256"/>
      <c r="X39" s="256"/>
      <c r="Y39" s="256"/>
      <c r="AA39" s="188"/>
      <c r="AB39" s="188"/>
      <c r="AC39" s="188"/>
      <c r="AD39" s="188">
        <v>968</v>
      </c>
      <c r="AF39" s="188">
        <v>-2666</v>
      </c>
      <c r="AG39" s="188">
        <v>180</v>
      </c>
      <c r="AH39" s="188">
        <v>584</v>
      </c>
      <c r="AI39" s="188">
        <v>-4671</v>
      </c>
      <c r="AK39" s="188">
        <v>-745</v>
      </c>
      <c r="AL39" s="188">
        <v>-2306</v>
      </c>
      <c r="AM39" s="188">
        <v>-1461</v>
      </c>
      <c r="AN39" s="188">
        <v>-3739</v>
      </c>
      <c r="AP39" s="188">
        <v>-1278</v>
      </c>
      <c r="AQ39" s="188">
        <v>2386</v>
      </c>
      <c r="AR39" s="188">
        <v>3561</v>
      </c>
      <c r="AS39" s="188">
        <v>3749</v>
      </c>
      <c r="AU39" s="188">
        <v>377</v>
      </c>
      <c r="AV39" s="188">
        <v>3227</v>
      </c>
      <c r="AW39" s="188">
        <v>2788</v>
      </c>
      <c r="AX39" s="188">
        <v>-5393</v>
      </c>
      <c r="AZ39" s="188">
        <v>649</v>
      </c>
    </row>
    <row r="40" spans="1:52" ht="15" customHeight="1" x14ac:dyDescent="0.35">
      <c r="A40" s="133" t="s">
        <v>283</v>
      </c>
      <c r="B40" s="134"/>
      <c r="C40" s="134"/>
      <c r="D40" s="134"/>
      <c r="E40" s="253"/>
      <c r="F40" s="254"/>
      <c r="G40" s="253"/>
      <c r="H40" s="253"/>
      <c r="I40" s="253"/>
      <c r="J40" s="253"/>
      <c r="K40" s="254"/>
      <c r="L40" s="253"/>
      <c r="M40" s="253"/>
      <c r="N40" s="253"/>
      <c r="O40" s="253"/>
      <c r="P40" s="254"/>
      <c r="Q40" s="255"/>
      <c r="R40" s="255"/>
      <c r="S40" s="255"/>
      <c r="T40" s="255"/>
      <c r="U40" s="161"/>
      <c r="V40" s="255"/>
      <c r="W40" s="255"/>
      <c r="X40" s="255"/>
      <c r="Y40" s="255"/>
      <c r="AA40" s="190"/>
      <c r="AB40" s="190"/>
      <c r="AC40" s="190"/>
      <c r="AD40" s="190">
        <v>-6194.64</v>
      </c>
      <c r="AF40" s="190">
        <v>1283.8605601673451</v>
      </c>
      <c r="AG40" s="190">
        <v>6869.4492081781855</v>
      </c>
      <c r="AH40" s="190">
        <v>13043.352568605489</v>
      </c>
      <c r="AI40" s="190">
        <v>9784.98</v>
      </c>
      <c r="AK40" s="190">
        <v>1612.7911267100021</v>
      </c>
      <c r="AL40" s="190">
        <v>1150.5564107600021</v>
      </c>
      <c r="AM40" s="190">
        <v>1532.665351760003</v>
      </c>
      <c r="AN40" s="190">
        <v>2551.9899999999998</v>
      </c>
      <c r="AP40" s="190">
        <v>1131.1099999999999</v>
      </c>
      <c r="AQ40" s="190">
        <v>-999.69</v>
      </c>
      <c r="AR40" s="190">
        <v>-4431.67</v>
      </c>
      <c r="AS40" s="190">
        <v>-6120.01</v>
      </c>
      <c r="AU40" s="190">
        <v>569.73</v>
      </c>
      <c r="AV40" s="190">
        <v>-182.29</v>
      </c>
      <c r="AW40" s="190">
        <v>1056.27</v>
      </c>
      <c r="AX40" s="190">
        <v>6298.5126259999997</v>
      </c>
      <c r="AZ40" s="190">
        <v>-685.38143057904097</v>
      </c>
    </row>
    <row r="41" spans="1:52" ht="15" customHeight="1" x14ac:dyDescent="0.35">
      <c r="A41" s="135" t="s">
        <v>284</v>
      </c>
      <c r="B41" s="134"/>
      <c r="C41" s="134"/>
      <c r="D41" s="134"/>
      <c r="E41" s="257"/>
      <c r="F41" s="254"/>
      <c r="G41" s="257"/>
      <c r="H41" s="257"/>
      <c r="I41" s="257"/>
      <c r="J41" s="257"/>
      <c r="K41" s="254"/>
      <c r="L41" s="257"/>
      <c r="M41" s="257"/>
      <c r="N41" s="257"/>
      <c r="O41" s="257"/>
      <c r="P41" s="254"/>
      <c r="Q41" s="256"/>
      <c r="R41" s="256"/>
      <c r="S41" s="256"/>
      <c r="T41" s="256"/>
      <c r="U41" s="161"/>
      <c r="V41" s="256"/>
      <c r="W41" s="256"/>
      <c r="X41" s="256"/>
      <c r="Y41" s="256"/>
      <c r="AA41" s="188"/>
      <c r="AB41" s="188"/>
      <c r="AC41" s="188"/>
      <c r="AD41" s="188">
        <v>1259</v>
      </c>
      <c r="AF41" s="188">
        <v>715</v>
      </c>
      <c r="AG41" s="188">
        <v>234</v>
      </c>
      <c r="AH41" s="188">
        <v>1695</v>
      </c>
      <c r="AI41" s="188">
        <v>3776</v>
      </c>
      <c r="AK41" s="188">
        <v>-828</v>
      </c>
      <c r="AL41" s="188">
        <v>-1065</v>
      </c>
      <c r="AM41" s="188">
        <v>-1130</v>
      </c>
      <c r="AN41" s="188">
        <v>215</v>
      </c>
      <c r="AP41" s="188">
        <v>-718</v>
      </c>
      <c r="AQ41" s="188">
        <v>-609</v>
      </c>
      <c r="AR41" s="188">
        <v>1479</v>
      </c>
      <c r="AS41" s="188">
        <v>1806</v>
      </c>
      <c r="AU41" s="188">
        <v>-181</v>
      </c>
      <c r="AV41" s="188">
        <v>-1272</v>
      </c>
      <c r="AW41" s="188">
        <v>-680</v>
      </c>
      <c r="AX41" s="188">
        <v>-1492</v>
      </c>
      <c r="AZ41" s="188">
        <v>1052</v>
      </c>
    </row>
    <row r="42" spans="1:52" ht="15" customHeight="1" x14ac:dyDescent="0.35">
      <c r="A42" s="133" t="s">
        <v>285</v>
      </c>
      <c r="B42" s="136"/>
      <c r="C42" s="136"/>
      <c r="D42" s="136"/>
      <c r="E42" s="253"/>
      <c r="F42" s="254"/>
      <c r="G42" s="253"/>
      <c r="H42" s="253"/>
      <c r="I42" s="253"/>
      <c r="J42" s="253"/>
      <c r="K42" s="254"/>
      <c r="L42" s="253"/>
      <c r="M42" s="253"/>
      <c r="N42" s="253"/>
      <c r="O42" s="253"/>
      <c r="P42" s="254"/>
      <c r="Q42" s="255"/>
      <c r="R42" s="255"/>
      <c r="S42" s="255"/>
      <c r="T42" s="255"/>
      <c r="U42" s="161"/>
      <c r="V42" s="255"/>
      <c r="W42" s="255"/>
      <c r="X42" s="255"/>
      <c r="Y42" s="255"/>
      <c r="AA42" s="190"/>
      <c r="AB42" s="190"/>
      <c r="AC42" s="190"/>
      <c r="AD42" s="190">
        <v>4108</v>
      </c>
      <c r="AF42" s="190">
        <v>2203</v>
      </c>
      <c r="AG42" s="190">
        <v>1322</v>
      </c>
      <c r="AH42" s="190">
        <v>631</v>
      </c>
      <c r="AI42" s="190">
        <v>5718</v>
      </c>
      <c r="AK42" s="190">
        <v>-678</v>
      </c>
      <c r="AL42" s="190">
        <v>8016</v>
      </c>
      <c r="AM42" s="190">
        <v>1312</v>
      </c>
      <c r="AN42" s="190">
        <v>357</v>
      </c>
      <c r="AP42" s="190">
        <v>-2954</v>
      </c>
      <c r="AQ42" s="190">
        <v>-1043</v>
      </c>
      <c r="AR42" s="190">
        <v>5065</v>
      </c>
      <c r="AS42" s="190">
        <v>1345</v>
      </c>
      <c r="AU42" s="190">
        <v>-1783</v>
      </c>
      <c r="AV42" s="190">
        <v>-324</v>
      </c>
      <c r="AW42" s="190">
        <v>-3828</v>
      </c>
      <c r="AX42" s="190">
        <v>1823</v>
      </c>
      <c r="AZ42" s="190">
        <v>-3218</v>
      </c>
    </row>
    <row r="43" spans="1:52" ht="15" customHeight="1" x14ac:dyDescent="0.35">
      <c r="A43" s="135"/>
      <c r="B43" s="134"/>
      <c r="C43" s="134"/>
      <c r="D43" s="134"/>
      <c r="E43" s="257"/>
      <c r="F43" s="254"/>
      <c r="G43" s="257"/>
      <c r="H43" s="257"/>
      <c r="I43" s="257"/>
      <c r="J43" s="257"/>
      <c r="K43" s="254"/>
      <c r="L43" s="257"/>
      <c r="M43" s="257"/>
      <c r="N43" s="257"/>
      <c r="O43" s="257"/>
      <c r="P43" s="254"/>
      <c r="Q43" s="256"/>
      <c r="R43" s="256"/>
      <c r="S43" s="256"/>
      <c r="T43" s="256"/>
      <c r="U43" s="161"/>
      <c r="V43" s="256"/>
      <c r="W43" s="256"/>
      <c r="X43" s="256"/>
      <c r="Y43" s="256"/>
      <c r="AA43" s="188"/>
      <c r="AB43" s="188"/>
      <c r="AC43" s="188"/>
      <c r="AD43" s="188"/>
      <c r="AF43" s="188"/>
      <c r="AG43" s="188"/>
      <c r="AH43" s="188"/>
      <c r="AI43" s="188"/>
      <c r="AK43" s="188"/>
      <c r="AL43" s="188"/>
      <c r="AM43" s="188"/>
      <c r="AN43" s="188"/>
      <c r="AP43" s="188"/>
      <c r="AQ43" s="188"/>
      <c r="AR43" s="188"/>
      <c r="AS43" s="188"/>
      <c r="AU43" s="188"/>
      <c r="AV43" s="188"/>
      <c r="AW43" s="188"/>
      <c r="AX43" s="188"/>
      <c r="AZ43" s="188"/>
    </row>
    <row r="44" spans="1:52" ht="15" customHeight="1" x14ac:dyDescent="0.35">
      <c r="A44" s="133" t="s">
        <v>138</v>
      </c>
      <c r="B44" s="136">
        <v>4377</v>
      </c>
      <c r="C44" s="136">
        <v>18997</v>
      </c>
      <c r="D44" s="136">
        <v>37454</v>
      </c>
      <c r="E44" s="253">
        <v>45165.813567832498</v>
      </c>
      <c r="F44" s="254"/>
      <c r="G44" s="253">
        <v>11389.842727918636</v>
      </c>
      <c r="H44" s="253">
        <v>22341.797505829796</v>
      </c>
      <c r="I44" s="253">
        <v>37891.364883963302</v>
      </c>
      <c r="J44" s="253">
        <v>51508.647596474759</v>
      </c>
      <c r="K44" s="254"/>
      <c r="L44" s="253">
        <v>9616.561726949476</v>
      </c>
      <c r="M44" s="253">
        <v>23727.324372561623</v>
      </c>
      <c r="N44" s="253">
        <v>37663.494483401148</v>
      </c>
      <c r="O44" s="253">
        <v>50800</v>
      </c>
      <c r="P44" s="254"/>
      <c r="Q44" s="255">
        <v>10497.509349908914</v>
      </c>
      <c r="R44" s="255">
        <v>25510.002537640528</v>
      </c>
      <c r="S44" s="255">
        <v>44096.514509876513</v>
      </c>
      <c r="T44" s="255">
        <v>60932.486187606388</v>
      </c>
      <c r="U44" s="161"/>
      <c r="V44" s="255">
        <v>9591.5155170956696</v>
      </c>
      <c r="W44" s="255">
        <v>21078.648006704825</v>
      </c>
      <c r="X44" s="255">
        <v>40199.315934548125</v>
      </c>
      <c r="Y44" s="255">
        <v>58711.58</v>
      </c>
      <c r="AA44" s="190">
        <v>26746.687879535861</v>
      </c>
      <c r="AB44" s="190">
        <v>52155.993757476048</v>
      </c>
      <c r="AC44" s="190">
        <v>76550.068914235089</v>
      </c>
      <c r="AD44" s="190">
        <v>95084.45</v>
      </c>
      <c r="AF44" s="190">
        <v>18454.548666167346</v>
      </c>
      <c r="AG44" s="190">
        <v>42036.742809178199</v>
      </c>
      <c r="AH44" s="190">
        <v>56954.248095605508</v>
      </c>
      <c r="AI44" s="190">
        <v>75989.73</v>
      </c>
      <c r="AK44" s="190">
        <v>12291.268461710006</v>
      </c>
      <c r="AL44" s="190">
        <v>40532.304513759991</v>
      </c>
      <c r="AM44" s="190">
        <f>SUM(AM3:AM43)+1</f>
        <v>54732.794421760031</v>
      </c>
      <c r="AN44" s="190">
        <v>75650.600000000006</v>
      </c>
      <c r="AP44" s="190">
        <v>14536.91</v>
      </c>
      <c r="AQ44" s="190">
        <v>35499.379999999997</v>
      </c>
      <c r="AR44" s="190">
        <v>61794.2</v>
      </c>
      <c r="AS44" s="190">
        <v>76232.69</v>
      </c>
      <c r="AU44" s="190">
        <v>12214.47</v>
      </c>
      <c r="AV44" s="190">
        <v>31691.67</v>
      </c>
      <c r="AW44" s="190">
        <v>54989.26</v>
      </c>
      <c r="AX44" s="190">
        <v>72600.512625999996</v>
      </c>
      <c r="AZ44" s="190">
        <f>SUM(AZ3:AZ43)</f>
        <v>11801.61856942096</v>
      </c>
    </row>
    <row r="45" spans="1:52" ht="15" customHeight="1" x14ac:dyDescent="0.35">
      <c r="A45" s="135" t="s">
        <v>339</v>
      </c>
      <c r="B45" s="137">
        <v>-1787</v>
      </c>
      <c r="C45" s="137">
        <v>-6451</v>
      </c>
      <c r="D45" s="137">
        <v>-9873</v>
      </c>
      <c r="E45" s="257">
        <v>-13034</v>
      </c>
      <c r="F45" s="254"/>
      <c r="G45" s="257">
        <v>-760.5483130040393</v>
      </c>
      <c r="H45" s="257">
        <v>-5029.0810618429978</v>
      </c>
      <c r="I45" s="257">
        <v>-8848.0388878430003</v>
      </c>
      <c r="J45" s="257">
        <v>-10795.337878843</v>
      </c>
      <c r="K45" s="254"/>
      <c r="L45" s="257">
        <v>-1970.2508943830289</v>
      </c>
      <c r="M45" s="257">
        <v>-5673.369329661029</v>
      </c>
      <c r="N45" s="257">
        <v>-11120.316548955427</v>
      </c>
      <c r="O45" s="257">
        <v>-15263.51797995543</v>
      </c>
      <c r="P45" s="254"/>
      <c r="Q45" s="256">
        <v>-2645.7172139999984</v>
      </c>
      <c r="R45" s="256">
        <v>-8162.8805589413096</v>
      </c>
      <c r="S45" s="256">
        <v>-12955.946979941311</v>
      </c>
      <c r="T45" s="256">
        <v>-16612</v>
      </c>
      <c r="U45" s="161"/>
      <c r="V45" s="256">
        <v>-2748</v>
      </c>
      <c r="W45" s="256">
        <v>-6528</v>
      </c>
      <c r="X45" s="256">
        <v>-10707</v>
      </c>
      <c r="Y45" s="256">
        <v>-15131</v>
      </c>
      <c r="AA45" s="188">
        <v>-531</v>
      </c>
      <c r="AB45" s="188">
        <v>-5862</v>
      </c>
      <c r="AC45" s="188">
        <v>-12039</v>
      </c>
      <c r="AD45" s="188">
        <v>-14146</v>
      </c>
      <c r="AF45" s="188">
        <v>-4323</v>
      </c>
      <c r="AG45" s="188">
        <v>-11418</v>
      </c>
      <c r="AH45" s="188">
        <v>-16972</v>
      </c>
      <c r="AI45" s="188">
        <v>-23137</v>
      </c>
      <c r="AK45" s="188">
        <v>-3438</v>
      </c>
      <c r="AL45" s="188">
        <v>-8823</v>
      </c>
      <c r="AM45" s="188">
        <v>-15042</v>
      </c>
      <c r="AN45" s="188">
        <v>-19931</v>
      </c>
      <c r="AP45" s="188">
        <v>-3978</v>
      </c>
      <c r="AQ45" s="188">
        <v>-5200</v>
      </c>
      <c r="AR45" s="188">
        <v>-10735</v>
      </c>
      <c r="AS45" s="188">
        <v>-12469</v>
      </c>
      <c r="AU45" s="188">
        <v>-2235</v>
      </c>
      <c r="AV45" s="188">
        <v>-7166</v>
      </c>
      <c r="AW45" s="188">
        <v>-11869</v>
      </c>
      <c r="AX45" s="188">
        <v>-14744</v>
      </c>
      <c r="AZ45" s="188">
        <v>-2929</v>
      </c>
    </row>
    <row r="46" spans="1:52" ht="15" customHeight="1" x14ac:dyDescent="0.35">
      <c r="A46" s="133"/>
      <c r="B46" s="87"/>
      <c r="C46" s="87"/>
      <c r="D46" s="87"/>
      <c r="E46" s="253"/>
      <c r="F46" s="254"/>
      <c r="G46" s="253"/>
      <c r="H46" s="253"/>
      <c r="I46" s="253"/>
      <c r="J46" s="253"/>
      <c r="K46" s="254"/>
      <c r="L46" s="253"/>
      <c r="M46" s="253"/>
      <c r="N46" s="253"/>
      <c r="O46" s="253"/>
      <c r="P46" s="254"/>
      <c r="Q46" s="255"/>
      <c r="R46" s="255"/>
      <c r="S46" s="255"/>
      <c r="T46" s="255"/>
      <c r="U46" s="161"/>
      <c r="V46" s="255"/>
      <c r="W46" s="255"/>
      <c r="X46" s="255"/>
      <c r="Y46" s="255"/>
      <c r="AA46" s="190"/>
      <c r="AB46" s="190"/>
      <c r="AC46" s="190"/>
      <c r="AD46" s="190"/>
      <c r="AF46" s="190"/>
      <c r="AG46" s="190"/>
      <c r="AH46" s="190"/>
      <c r="AI46" s="190"/>
      <c r="AK46" s="190"/>
      <c r="AL46" s="190"/>
      <c r="AM46" s="190"/>
      <c r="AN46" s="190"/>
      <c r="AP46" s="190"/>
      <c r="AQ46" s="190"/>
      <c r="AR46" s="190"/>
      <c r="AS46" s="190"/>
      <c r="AU46" s="190"/>
      <c r="AV46" s="190"/>
      <c r="AW46" s="190"/>
      <c r="AX46" s="190"/>
      <c r="AZ46" s="190"/>
    </row>
    <row r="47" spans="1:52" ht="15" customHeight="1" x14ac:dyDescent="0.35">
      <c r="A47" s="132" t="s">
        <v>139</v>
      </c>
      <c r="B47" s="138">
        <v>2590</v>
      </c>
      <c r="C47" s="138">
        <v>12546</v>
      </c>
      <c r="D47" s="138">
        <v>27581</v>
      </c>
      <c r="E47" s="290">
        <v>32131.962696370996</v>
      </c>
      <c r="F47" s="252"/>
      <c r="G47" s="290">
        <v>10629.294414914597</v>
      </c>
      <c r="H47" s="290">
        <v>17312.716443986799</v>
      </c>
      <c r="I47" s="290">
        <v>29043.3759961203</v>
      </c>
      <c r="J47" s="290">
        <v>40713.559717631761</v>
      </c>
      <c r="K47" s="252"/>
      <c r="L47" s="290">
        <v>7646.5608325664471</v>
      </c>
      <c r="M47" s="290">
        <v>18053.655042900595</v>
      </c>
      <c r="N47" s="290">
        <v>26543.177934445721</v>
      </c>
      <c r="O47" s="290">
        <v>35536</v>
      </c>
      <c r="P47" s="252"/>
      <c r="Q47" s="261">
        <v>7851.6021359089164</v>
      </c>
      <c r="R47" s="261">
        <v>17347.121978699219</v>
      </c>
      <c r="S47" s="261">
        <v>31140.567529935201</v>
      </c>
      <c r="T47" s="261">
        <v>44320.486187606388</v>
      </c>
      <c r="U47" s="197"/>
      <c r="V47" s="261">
        <v>6843.5155170956696</v>
      </c>
      <c r="W47" s="261">
        <v>14550.648006704825</v>
      </c>
      <c r="X47" s="261">
        <v>29492.315934548125</v>
      </c>
      <c r="Y47" s="261">
        <v>43580.58</v>
      </c>
      <c r="Z47" s="261"/>
      <c r="AA47" s="264">
        <v>26215.687879535861</v>
      </c>
      <c r="AB47" s="264">
        <v>46293.993757476048</v>
      </c>
      <c r="AC47" s="264">
        <v>64511.068914235089</v>
      </c>
      <c r="AD47" s="264">
        <v>80938.41</v>
      </c>
      <c r="AF47" s="264">
        <v>14131.548666167346</v>
      </c>
      <c r="AG47" s="264">
        <v>30618.742809178199</v>
      </c>
      <c r="AH47" s="264">
        <v>39982.248095605508</v>
      </c>
      <c r="AI47" s="264">
        <v>52852.743000000002</v>
      </c>
      <c r="AK47" s="264">
        <v>8853.2684617100058</v>
      </c>
      <c r="AL47" s="264">
        <v>31709.304513759991</v>
      </c>
      <c r="AM47" s="264">
        <v>39689.794421760031</v>
      </c>
      <c r="AN47" s="264">
        <v>55719.64</v>
      </c>
      <c r="AP47" s="264">
        <v>10558.91</v>
      </c>
      <c r="AQ47" s="264">
        <v>30299.38</v>
      </c>
      <c r="AR47" s="264">
        <v>51059.199999999997</v>
      </c>
      <c r="AS47" s="264">
        <v>63763.69</v>
      </c>
      <c r="AU47" s="264">
        <v>9980.4699999999993</v>
      </c>
      <c r="AV47" s="264">
        <v>24525.67</v>
      </c>
      <c r="AW47" s="264">
        <v>43120.26</v>
      </c>
      <c r="AX47" s="264">
        <v>57856.512625999996</v>
      </c>
      <c r="AZ47" s="264">
        <v>8872.6185694209598</v>
      </c>
    </row>
    <row r="48" spans="1:52" ht="15" customHeight="1" x14ac:dyDescent="0.35">
      <c r="A48" s="133"/>
      <c r="B48" s="87"/>
      <c r="C48" s="87"/>
      <c r="D48" s="87"/>
      <c r="E48" s="253"/>
      <c r="F48" s="254"/>
      <c r="G48" s="253"/>
      <c r="H48" s="253"/>
      <c r="I48" s="253"/>
      <c r="J48" s="253"/>
      <c r="K48" s="254"/>
      <c r="L48" s="253"/>
      <c r="M48" s="253"/>
      <c r="N48" s="253"/>
      <c r="O48" s="253"/>
      <c r="P48" s="254"/>
      <c r="Q48" s="255"/>
      <c r="R48" s="255"/>
      <c r="S48" s="255"/>
      <c r="T48" s="255"/>
      <c r="U48" s="161"/>
      <c r="V48" s="255"/>
      <c r="W48" s="255"/>
      <c r="X48" s="255"/>
      <c r="Y48" s="255"/>
      <c r="AA48" s="190"/>
      <c r="AB48" s="190"/>
      <c r="AC48" s="190"/>
      <c r="AD48" s="190"/>
      <c r="AF48" s="190"/>
      <c r="AG48" s="190"/>
      <c r="AH48" s="190"/>
      <c r="AI48" s="190"/>
      <c r="AK48" s="190"/>
      <c r="AL48" s="190"/>
      <c r="AM48" s="190"/>
      <c r="AN48" s="190"/>
      <c r="AP48" s="190"/>
      <c r="AQ48" s="190"/>
      <c r="AR48" s="190"/>
      <c r="AS48" s="190"/>
      <c r="AU48" s="190"/>
      <c r="AV48" s="190"/>
      <c r="AW48" s="190"/>
      <c r="AX48" s="190"/>
      <c r="AZ48" s="190"/>
    </row>
    <row r="49" spans="1:52" ht="15" customHeight="1" x14ac:dyDescent="0.35">
      <c r="A49" s="132" t="s">
        <v>330</v>
      </c>
      <c r="B49" s="138"/>
      <c r="C49" s="138"/>
      <c r="D49" s="138"/>
      <c r="E49" s="257"/>
      <c r="F49" s="254"/>
      <c r="G49" s="257"/>
      <c r="H49" s="257"/>
      <c r="I49" s="257"/>
      <c r="J49" s="257"/>
      <c r="K49" s="254"/>
      <c r="L49" s="257"/>
      <c r="M49" s="257"/>
      <c r="N49" s="257"/>
      <c r="O49" s="257"/>
      <c r="P49" s="254"/>
      <c r="Q49" s="256"/>
      <c r="R49" s="256"/>
      <c r="S49" s="256"/>
      <c r="T49" s="256"/>
      <c r="U49" s="161"/>
      <c r="V49" s="256"/>
      <c r="W49" s="256"/>
      <c r="X49" s="256"/>
      <c r="Y49" s="256"/>
      <c r="AA49" s="188"/>
      <c r="AB49" s="188"/>
      <c r="AC49" s="188"/>
      <c r="AD49" s="188"/>
      <c r="AF49" s="188"/>
      <c r="AG49" s="188"/>
      <c r="AH49" s="188"/>
      <c r="AI49" s="188"/>
      <c r="AK49" s="188"/>
      <c r="AL49" s="188"/>
      <c r="AM49" s="188"/>
      <c r="AN49" s="188"/>
      <c r="AP49" s="188"/>
      <c r="AQ49" s="188"/>
      <c r="AR49" s="188"/>
      <c r="AS49" s="188"/>
      <c r="AU49" s="188"/>
      <c r="AV49" s="188"/>
      <c r="AW49" s="188"/>
      <c r="AX49" s="188"/>
      <c r="AZ49" s="188"/>
    </row>
    <row r="50" spans="1:52" ht="15" customHeight="1" x14ac:dyDescent="0.35">
      <c r="A50" s="133" t="s">
        <v>278</v>
      </c>
      <c r="B50" s="139">
        <v>-2399</v>
      </c>
      <c r="C50" s="139">
        <v>-5076</v>
      </c>
      <c r="D50" s="139">
        <v>-6665</v>
      </c>
      <c r="E50" s="253">
        <v>-9265</v>
      </c>
      <c r="F50" s="254"/>
      <c r="G50" s="253">
        <v>-1628.1703978462965</v>
      </c>
      <c r="H50" s="253">
        <v>-3825.1064892972568</v>
      </c>
      <c r="I50" s="253">
        <v>-5749.5015778728339</v>
      </c>
      <c r="J50" s="253">
        <v>-7681.9168539555949</v>
      </c>
      <c r="K50" s="254"/>
      <c r="L50" s="253">
        <v>-1662.1756904599999</v>
      </c>
      <c r="M50" s="253">
        <v>-6391.0805113899987</v>
      </c>
      <c r="N50" s="253">
        <v>-8269.4797259999996</v>
      </c>
      <c r="O50" s="253">
        <v>-10166.287785306575</v>
      </c>
      <c r="P50" s="254"/>
      <c r="Q50" s="255">
        <v>-1702.4484699999998</v>
      </c>
      <c r="R50" s="255">
        <v>-3143.8525087946691</v>
      </c>
      <c r="S50" s="255">
        <v>-5898.6293925710679</v>
      </c>
      <c r="T50" s="255">
        <v>-8046</v>
      </c>
      <c r="U50" s="161"/>
      <c r="V50" s="255">
        <v>-2070</v>
      </c>
      <c r="W50" s="255">
        <v>-4173</v>
      </c>
      <c r="X50" s="255">
        <v>-6486</v>
      </c>
      <c r="Y50" s="255">
        <v>-8446</v>
      </c>
      <c r="AA50" s="190">
        <v>-1968</v>
      </c>
      <c r="AB50" s="190">
        <v>-4530</v>
      </c>
      <c r="AC50" s="190">
        <v>-5313</v>
      </c>
      <c r="AD50" s="190">
        <v>-6660</v>
      </c>
      <c r="AF50" s="190">
        <v>-1598</v>
      </c>
      <c r="AG50" s="190">
        <v>-3307</v>
      </c>
      <c r="AH50" s="190">
        <v>-5040</v>
      </c>
      <c r="AI50" s="190">
        <v>-9584</v>
      </c>
      <c r="AK50" s="190">
        <v>-2194</v>
      </c>
      <c r="AL50" s="190">
        <v>-4305</v>
      </c>
      <c r="AM50" s="190">
        <v>-7476</v>
      </c>
      <c r="AN50" s="190">
        <v>-10151.700000000001</v>
      </c>
      <c r="AP50" s="190">
        <v>-2040.7</v>
      </c>
      <c r="AQ50" s="190">
        <v>-4189</v>
      </c>
      <c r="AR50" s="190">
        <v>-5929</v>
      </c>
      <c r="AS50" s="190">
        <v>-7911</v>
      </c>
      <c r="AU50" s="190">
        <v>-1114</v>
      </c>
      <c r="AV50" s="190">
        <v>-2471</v>
      </c>
      <c r="AW50" s="190">
        <v>-4178</v>
      </c>
      <c r="AX50" s="190">
        <v>-5935</v>
      </c>
      <c r="AZ50" s="190">
        <v>-1519</v>
      </c>
    </row>
    <row r="51" spans="1:52" ht="15" customHeight="1" x14ac:dyDescent="0.35">
      <c r="A51" s="135" t="s">
        <v>361</v>
      </c>
      <c r="B51" s="134">
        <v>8</v>
      </c>
      <c r="C51" s="134">
        <v>238</v>
      </c>
      <c r="D51" s="134">
        <v>339</v>
      </c>
      <c r="E51" s="257">
        <v>476</v>
      </c>
      <c r="F51" s="254"/>
      <c r="G51" s="257">
        <v>27.448365999999989</v>
      </c>
      <c r="H51" s="257">
        <v>49.46097199999997</v>
      </c>
      <c r="I51" s="257">
        <v>62.821104999999896</v>
      </c>
      <c r="J51" s="257">
        <v>78.601216999999892</v>
      </c>
      <c r="K51" s="254"/>
      <c r="L51" s="257">
        <v>889.84215033000021</v>
      </c>
      <c r="M51" s="257">
        <v>944.11526633000017</v>
      </c>
      <c r="N51" s="257">
        <v>1139.9944783300002</v>
      </c>
      <c r="O51" s="257">
        <v>2263.6018039565702</v>
      </c>
      <c r="P51" s="254"/>
      <c r="Q51" s="256">
        <v>26.573256999999948</v>
      </c>
      <c r="R51" s="256">
        <v>85.821337000000028</v>
      </c>
      <c r="S51" s="256">
        <v>307.69088726999928</v>
      </c>
      <c r="T51" s="256">
        <v>253</v>
      </c>
      <c r="U51" s="161"/>
      <c r="V51" s="256">
        <v>14</v>
      </c>
      <c r="W51" s="256">
        <v>1</v>
      </c>
      <c r="X51" s="256">
        <v>17</v>
      </c>
      <c r="Y51" s="256">
        <v>153</v>
      </c>
      <c r="AA51" s="188">
        <v>117</v>
      </c>
      <c r="AB51" s="188">
        <v>142</v>
      </c>
      <c r="AC51" s="188">
        <v>253</v>
      </c>
      <c r="AD51" s="188">
        <v>935</v>
      </c>
      <c r="AF51" s="188">
        <v>65</v>
      </c>
      <c r="AG51" s="188">
        <v>90</v>
      </c>
      <c r="AH51" s="188">
        <v>427</v>
      </c>
      <c r="AI51" s="188">
        <v>1231</v>
      </c>
      <c r="AK51" s="188">
        <v>92</v>
      </c>
      <c r="AL51" s="188">
        <v>49</v>
      </c>
      <c r="AM51" s="188">
        <v>322</v>
      </c>
      <c r="AN51" s="188">
        <v>460</v>
      </c>
      <c r="AP51" s="188">
        <v>190</v>
      </c>
      <c r="AQ51" s="188">
        <v>253</v>
      </c>
      <c r="AR51" s="188">
        <v>12</v>
      </c>
      <c r="AS51" s="188">
        <v>534</v>
      </c>
      <c r="AU51" s="188">
        <v>213</v>
      </c>
      <c r="AV51" s="188">
        <v>236</v>
      </c>
      <c r="AW51" s="188">
        <v>1635</v>
      </c>
      <c r="AX51" s="188">
        <v>1106</v>
      </c>
      <c r="AZ51" s="188">
        <v>37</v>
      </c>
    </row>
    <row r="52" spans="1:52" ht="15" customHeight="1" x14ac:dyDescent="0.35">
      <c r="A52" s="133" t="s">
        <v>140</v>
      </c>
      <c r="B52" s="140">
        <v>-29287</v>
      </c>
      <c r="C52" s="140">
        <v>-58013.4620995</v>
      </c>
      <c r="D52" s="140">
        <v>-84632.605102000001</v>
      </c>
      <c r="E52" s="253">
        <v>-100931</v>
      </c>
      <c r="F52" s="254"/>
      <c r="G52" s="253">
        <v>-31935.249228749697</v>
      </c>
      <c r="H52" s="253">
        <v>-79734.317809</v>
      </c>
      <c r="I52" s="253">
        <v>-111376.958829404</v>
      </c>
      <c r="J52" s="253">
        <v>-152164.8275794005</v>
      </c>
      <c r="K52" s="254"/>
      <c r="L52" s="253">
        <v>-27865.225328282948</v>
      </c>
      <c r="M52" s="253">
        <v>-73697.156170363858</v>
      </c>
      <c r="N52" s="253">
        <v>-121599.31160520461</v>
      </c>
      <c r="O52" s="253">
        <v>-178563.04853496517</v>
      </c>
      <c r="P52" s="254"/>
      <c r="Q52" s="255">
        <v>-49146.215145190799</v>
      </c>
      <c r="R52" s="255">
        <v>-125339.17694698599</v>
      </c>
      <c r="S52" s="255">
        <v>-171176.80317012899</v>
      </c>
      <c r="T52" s="255">
        <v>-234272</v>
      </c>
      <c r="U52" s="161"/>
      <c r="V52" s="255">
        <v>-76929</v>
      </c>
      <c r="W52" s="255">
        <v>-178694</v>
      </c>
      <c r="X52" s="255">
        <v>-248852</v>
      </c>
      <c r="Y52" s="255">
        <v>-332427</v>
      </c>
      <c r="AA52" s="190">
        <v>-49341</v>
      </c>
      <c r="AB52" s="190">
        <v>-131408</v>
      </c>
      <c r="AC52" s="190">
        <v>-208517</v>
      </c>
      <c r="AD52" s="190">
        <v>-285388</v>
      </c>
      <c r="AF52" s="190">
        <v>-41220</v>
      </c>
      <c r="AG52" s="190">
        <v>-129100</v>
      </c>
      <c r="AH52" s="190">
        <v>-194789</v>
      </c>
      <c r="AI52" s="190">
        <v>-219638</v>
      </c>
      <c r="AK52" s="190">
        <v>-69203</v>
      </c>
      <c r="AL52" s="190">
        <v>-124931</v>
      </c>
      <c r="AM52" s="190">
        <v>-175488</v>
      </c>
      <c r="AN52" s="190">
        <v>-214776</v>
      </c>
      <c r="AP52" s="190">
        <v>-46322</v>
      </c>
      <c r="AQ52" s="190">
        <v>-85602</v>
      </c>
      <c r="AR52" s="190">
        <v>-129911</v>
      </c>
      <c r="AS52" s="190">
        <v>-178861</v>
      </c>
      <c r="AU52" s="190">
        <v>-56167</v>
      </c>
      <c r="AV52" s="190">
        <v>-123002</v>
      </c>
      <c r="AW52" s="190">
        <v>-178098</v>
      </c>
      <c r="AX52" s="190">
        <v>-236284</v>
      </c>
      <c r="AZ52" s="190">
        <v>-66534</v>
      </c>
    </row>
    <row r="53" spans="1:52" ht="15" customHeight="1" x14ac:dyDescent="0.35">
      <c r="A53" s="135" t="s">
        <v>141</v>
      </c>
      <c r="B53" s="141">
        <v>23668</v>
      </c>
      <c r="C53" s="141">
        <v>53111.656291959996</v>
      </c>
      <c r="D53" s="141">
        <v>65128.01212513158</v>
      </c>
      <c r="E53" s="257">
        <v>98156</v>
      </c>
      <c r="F53" s="254"/>
      <c r="G53" s="257">
        <v>22967.0261026179</v>
      </c>
      <c r="H53" s="257">
        <v>79996.481169000006</v>
      </c>
      <c r="I53" s="257">
        <v>104096.31038273219</v>
      </c>
      <c r="J53" s="257">
        <v>143046.94757109784</v>
      </c>
      <c r="K53" s="254"/>
      <c r="L53" s="257">
        <v>26225.892889286009</v>
      </c>
      <c r="M53" s="257">
        <v>71466.699436831987</v>
      </c>
      <c r="N53" s="257">
        <v>116254.91568424435</v>
      </c>
      <c r="O53" s="257">
        <v>157862.46639867692</v>
      </c>
      <c r="P53" s="254"/>
      <c r="Q53" s="256">
        <v>44731.589398013901</v>
      </c>
      <c r="R53" s="256">
        <v>125807.939572025</v>
      </c>
      <c r="S53" s="256">
        <v>163296.40070483999</v>
      </c>
      <c r="T53" s="256">
        <v>211056</v>
      </c>
      <c r="U53" s="161"/>
      <c r="V53" s="256">
        <v>84995</v>
      </c>
      <c r="W53" s="256">
        <v>195004</v>
      </c>
      <c r="X53" s="256">
        <v>260095</v>
      </c>
      <c r="Y53" s="256">
        <v>350891</v>
      </c>
      <c r="AA53" s="188">
        <v>55377</v>
      </c>
      <c r="AB53" s="188">
        <v>120421</v>
      </c>
      <c r="AC53" s="188">
        <v>183234</v>
      </c>
      <c r="AD53" s="188">
        <v>245234</v>
      </c>
      <c r="AF53" s="188">
        <v>39655</v>
      </c>
      <c r="AG53" s="188">
        <v>142440</v>
      </c>
      <c r="AH53" s="188">
        <v>231104</v>
      </c>
      <c r="AI53" s="188">
        <v>277403</v>
      </c>
      <c r="AK53" s="188">
        <v>70674</v>
      </c>
      <c r="AL53" s="188">
        <v>142773</v>
      </c>
      <c r="AM53" s="188">
        <v>202032</v>
      </c>
      <c r="AN53" s="188">
        <v>230748</v>
      </c>
      <c r="AP53" s="188">
        <v>46105</v>
      </c>
      <c r="AQ53" s="188">
        <v>92569</v>
      </c>
      <c r="AR53" s="188">
        <v>135130</v>
      </c>
      <c r="AS53" s="188">
        <v>180363</v>
      </c>
      <c r="AU53" s="188">
        <v>52295</v>
      </c>
      <c r="AV53" s="188">
        <v>132983</v>
      </c>
      <c r="AW53" s="188">
        <v>179711</v>
      </c>
      <c r="AX53" s="188">
        <v>238283</v>
      </c>
      <c r="AZ53" s="188">
        <v>59574</v>
      </c>
    </row>
    <row r="54" spans="1:52" ht="15" hidden="1" customHeight="1" x14ac:dyDescent="0.35">
      <c r="A54" s="133" t="s">
        <v>142</v>
      </c>
      <c r="B54" s="139">
        <v>-2</v>
      </c>
      <c r="C54" s="139">
        <v>-6.4880017499999996</v>
      </c>
      <c r="D54" s="139">
        <v>-6.5980019699999994</v>
      </c>
      <c r="E54" s="253">
        <v>-6.0960010000000002</v>
      </c>
      <c r="F54" s="254"/>
      <c r="G54" s="253">
        <v>-2.4081007999999997</v>
      </c>
      <c r="H54" s="253">
        <v>-12.197378240000001</v>
      </c>
      <c r="I54" s="253">
        <v>-11.64212669</v>
      </c>
      <c r="J54" s="253">
        <v>-19.202319239999998</v>
      </c>
      <c r="K54" s="254"/>
      <c r="L54" s="253"/>
      <c r="M54" s="253">
        <v>-13.51592548</v>
      </c>
      <c r="N54" s="253">
        <v>-11.760795279999998</v>
      </c>
      <c r="O54" s="253"/>
      <c r="P54" s="254"/>
      <c r="Q54" s="255"/>
      <c r="R54" s="255"/>
      <c r="S54" s="255"/>
      <c r="T54" s="255"/>
      <c r="U54" s="161"/>
      <c r="V54" s="255"/>
      <c r="W54" s="255"/>
      <c r="X54" s="255"/>
      <c r="Y54" s="255"/>
      <c r="AA54" s="190"/>
      <c r="AB54" s="190"/>
      <c r="AC54" s="190"/>
      <c r="AD54" s="190"/>
      <c r="AF54" s="190"/>
      <c r="AG54" s="190"/>
      <c r="AH54" s="190"/>
      <c r="AI54" s="190"/>
      <c r="AK54" s="190"/>
      <c r="AL54" s="190"/>
      <c r="AM54" s="190"/>
      <c r="AN54" s="190"/>
      <c r="AP54" s="190"/>
      <c r="AQ54" s="190"/>
      <c r="AR54" s="190"/>
      <c r="AS54" s="190"/>
      <c r="AU54" s="190">
        <v>0</v>
      </c>
      <c r="AV54" s="190"/>
      <c r="AW54" s="190"/>
      <c r="AX54" s="190"/>
      <c r="AZ54" s="190"/>
    </row>
    <row r="55" spans="1:52" ht="15" hidden="1" customHeight="1" x14ac:dyDescent="0.35">
      <c r="A55" s="135" t="s">
        <v>143</v>
      </c>
      <c r="B55" s="134"/>
      <c r="C55" s="134"/>
      <c r="D55" s="134">
        <v>0</v>
      </c>
      <c r="E55" s="257">
        <v>9.4960310000000003</v>
      </c>
      <c r="F55" s="254"/>
      <c r="G55" s="257"/>
      <c r="H55" s="257">
        <v>7.6412077800000002</v>
      </c>
      <c r="I55" s="257">
        <v>7.6412077800000002</v>
      </c>
      <c r="J55" s="257">
        <v>7.6412077800000002</v>
      </c>
      <c r="K55" s="254"/>
      <c r="L55" s="257">
        <v>2.0467103849999999</v>
      </c>
      <c r="M55" s="257">
        <v>1.7688921100000001</v>
      </c>
      <c r="N55" s="257">
        <v>6.2300601100000002</v>
      </c>
      <c r="O55" s="257"/>
      <c r="P55" s="254"/>
      <c r="Q55" s="256"/>
      <c r="R55" s="256"/>
      <c r="S55" s="256">
        <v>0</v>
      </c>
      <c r="T55" s="256">
        <v>0</v>
      </c>
      <c r="U55" s="161"/>
      <c r="V55" s="256"/>
      <c r="W55" s="256"/>
      <c r="X55" s="256"/>
      <c r="Y55" s="256"/>
      <c r="AA55" s="188"/>
      <c r="AB55" s="188"/>
      <c r="AC55" s="188"/>
      <c r="AD55" s="188"/>
      <c r="AF55" s="188"/>
      <c r="AG55" s="188"/>
      <c r="AH55" s="188"/>
      <c r="AI55" s="188"/>
      <c r="AK55" s="188"/>
      <c r="AL55" s="188"/>
      <c r="AM55" s="188"/>
      <c r="AN55" s="188"/>
      <c r="AP55" s="188"/>
      <c r="AQ55" s="188"/>
      <c r="AR55" s="188"/>
      <c r="AS55" s="188"/>
      <c r="AU55" s="188">
        <v>0</v>
      </c>
      <c r="AV55" s="188"/>
      <c r="AW55" s="188"/>
      <c r="AX55" s="188"/>
      <c r="AZ55" s="188"/>
    </row>
    <row r="56" spans="1:52" ht="15" hidden="1" customHeight="1" x14ac:dyDescent="0.35">
      <c r="A56" s="133" t="s">
        <v>144</v>
      </c>
      <c r="B56" s="140"/>
      <c r="C56" s="140"/>
      <c r="D56" s="140"/>
      <c r="E56" s="253"/>
      <c r="F56" s="254"/>
      <c r="G56" s="253"/>
      <c r="H56" s="253"/>
      <c r="I56" s="253"/>
      <c r="J56" s="253"/>
      <c r="K56" s="254"/>
      <c r="L56" s="253"/>
      <c r="M56" s="253"/>
      <c r="N56" s="253"/>
      <c r="O56" s="253"/>
      <c r="P56" s="254"/>
      <c r="Q56" s="255"/>
      <c r="R56" s="255"/>
      <c r="S56" s="255"/>
      <c r="T56" s="255"/>
      <c r="U56" s="161"/>
      <c r="V56" s="255"/>
      <c r="W56" s="255"/>
      <c r="X56" s="255"/>
      <c r="Y56" s="255"/>
      <c r="AA56" s="190"/>
      <c r="AB56" s="190"/>
      <c r="AC56" s="190"/>
      <c r="AD56" s="190"/>
      <c r="AF56" s="190"/>
      <c r="AG56" s="190"/>
      <c r="AH56" s="190"/>
      <c r="AI56" s="190"/>
      <c r="AK56" s="190"/>
      <c r="AL56" s="190"/>
      <c r="AM56" s="190"/>
      <c r="AN56" s="190"/>
      <c r="AP56" s="190"/>
      <c r="AQ56" s="190"/>
      <c r="AR56" s="190"/>
      <c r="AS56" s="190"/>
      <c r="AU56" s="190">
        <v>0</v>
      </c>
      <c r="AV56" s="190"/>
      <c r="AW56" s="190"/>
      <c r="AX56" s="190"/>
      <c r="AZ56" s="190"/>
    </row>
    <row r="57" spans="1:52" ht="15" hidden="1" customHeight="1" x14ac:dyDescent="0.35">
      <c r="A57" s="135" t="s">
        <v>145</v>
      </c>
      <c r="B57" s="141"/>
      <c r="C57" s="141"/>
      <c r="D57" s="141"/>
      <c r="E57" s="257"/>
      <c r="F57" s="254"/>
      <c r="G57" s="257"/>
      <c r="H57" s="257"/>
      <c r="I57" s="257"/>
      <c r="J57" s="257">
        <v>-1500</v>
      </c>
      <c r="K57" s="254"/>
      <c r="L57" s="257"/>
      <c r="M57" s="257"/>
      <c r="N57" s="257">
        <v>-5001.95</v>
      </c>
      <c r="O57" s="257"/>
      <c r="P57" s="254"/>
      <c r="Q57" s="256"/>
      <c r="R57" s="256"/>
      <c r="S57" s="256"/>
      <c r="T57" s="256"/>
      <c r="U57" s="161"/>
      <c r="V57" s="256"/>
      <c r="W57" s="256"/>
      <c r="X57" s="256"/>
      <c r="Y57" s="256"/>
      <c r="AA57" s="188"/>
      <c r="AB57" s="188"/>
      <c r="AC57" s="188"/>
      <c r="AD57" s="188"/>
      <c r="AF57" s="188"/>
      <c r="AG57" s="188"/>
      <c r="AH57" s="188"/>
      <c r="AI57" s="188"/>
      <c r="AK57" s="188"/>
      <c r="AL57" s="188"/>
      <c r="AM57" s="188"/>
      <c r="AN57" s="188"/>
      <c r="AP57" s="188"/>
      <c r="AQ57" s="188"/>
      <c r="AR57" s="188"/>
      <c r="AS57" s="188"/>
      <c r="AU57" s="188">
        <v>0</v>
      </c>
      <c r="AV57" s="188"/>
      <c r="AW57" s="188"/>
      <c r="AX57" s="188"/>
      <c r="AZ57" s="188"/>
    </row>
    <row r="58" spans="1:52" ht="15" hidden="1" customHeight="1" x14ac:dyDescent="0.35">
      <c r="A58" s="133" t="s">
        <v>146</v>
      </c>
      <c r="B58" s="139"/>
      <c r="C58" s="139"/>
      <c r="D58" s="139"/>
      <c r="E58" s="253">
        <v>-69.570648552522698</v>
      </c>
      <c r="F58" s="254"/>
      <c r="G58" s="253"/>
      <c r="H58" s="253"/>
      <c r="I58" s="253"/>
      <c r="J58" s="253"/>
      <c r="K58" s="254"/>
      <c r="L58" s="253"/>
      <c r="M58" s="253"/>
      <c r="N58" s="253"/>
      <c r="O58" s="253"/>
      <c r="P58" s="254"/>
      <c r="Q58" s="255"/>
      <c r="R58" s="255"/>
      <c r="S58" s="255"/>
      <c r="T58" s="255"/>
      <c r="U58" s="161"/>
      <c r="V58" s="255"/>
      <c r="W58" s="255"/>
      <c r="X58" s="255"/>
      <c r="Y58" s="255"/>
      <c r="AA58" s="190"/>
      <c r="AB58" s="190"/>
      <c r="AC58" s="190"/>
      <c r="AD58" s="190"/>
      <c r="AF58" s="190"/>
      <c r="AG58" s="190"/>
      <c r="AH58" s="190"/>
      <c r="AI58" s="190"/>
      <c r="AK58" s="190"/>
      <c r="AL58" s="190"/>
      <c r="AM58" s="190"/>
      <c r="AN58" s="190"/>
      <c r="AP58" s="190"/>
      <c r="AQ58" s="190"/>
      <c r="AR58" s="190"/>
      <c r="AS58" s="190"/>
      <c r="AU58" s="190">
        <v>0</v>
      </c>
      <c r="AV58" s="190"/>
      <c r="AW58" s="190"/>
      <c r="AX58" s="190"/>
      <c r="AZ58" s="190"/>
    </row>
    <row r="59" spans="1:52" ht="15" hidden="1" customHeight="1" x14ac:dyDescent="0.35">
      <c r="A59" s="135" t="s">
        <v>147</v>
      </c>
      <c r="B59" s="134"/>
      <c r="C59" s="134"/>
      <c r="D59" s="134"/>
      <c r="E59" s="257"/>
      <c r="F59" s="254"/>
      <c r="G59" s="257"/>
      <c r="H59" s="257"/>
      <c r="I59" s="257"/>
      <c r="J59" s="257"/>
      <c r="K59" s="254"/>
      <c r="L59" s="257"/>
      <c r="M59" s="257"/>
      <c r="N59" s="257"/>
      <c r="O59" s="257"/>
      <c r="P59" s="254"/>
      <c r="Q59" s="256"/>
      <c r="R59" s="256"/>
      <c r="S59" s="256"/>
      <c r="T59" s="256"/>
      <c r="U59" s="161"/>
      <c r="V59" s="256"/>
      <c r="W59" s="256"/>
      <c r="X59" s="256"/>
      <c r="Y59" s="256"/>
      <c r="AA59" s="188"/>
      <c r="AB59" s="188"/>
      <c r="AC59" s="188"/>
      <c r="AD59" s="188"/>
      <c r="AF59" s="188"/>
      <c r="AG59" s="188"/>
      <c r="AH59" s="188"/>
      <c r="AI59" s="188"/>
      <c r="AK59" s="188"/>
      <c r="AL59" s="188"/>
      <c r="AM59" s="188"/>
      <c r="AN59" s="188"/>
      <c r="AP59" s="188"/>
      <c r="AQ59" s="188"/>
      <c r="AR59" s="188"/>
      <c r="AS59" s="188"/>
      <c r="AU59" s="188">
        <v>0</v>
      </c>
      <c r="AV59" s="188"/>
      <c r="AW59" s="188"/>
      <c r="AX59" s="188"/>
      <c r="AZ59" s="188"/>
    </row>
    <row r="60" spans="1:52" ht="15" hidden="1" customHeight="1" x14ac:dyDescent="0.35">
      <c r="A60" s="133" t="s">
        <v>148</v>
      </c>
      <c r="B60" s="140"/>
      <c r="C60" s="140"/>
      <c r="D60" s="140"/>
      <c r="E60" s="253"/>
      <c r="F60" s="254"/>
      <c r="G60" s="253"/>
      <c r="H60" s="253"/>
      <c r="I60" s="253"/>
      <c r="J60" s="253"/>
      <c r="K60" s="254"/>
      <c r="L60" s="253"/>
      <c r="M60" s="253"/>
      <c r="N60" s="253">
        <v>180.51398909090904</v>
      </c>
      <c r="O60" s="253">
        <v>257.75959999999998</v>
      </c>
      <c r="P60" s="254"/>
      <c r="Q60" s="255"/>
      <c r="R60" s="255"/>
      <c r="S60" s="255"/>
      <c r="T60" s="255"/>
      <c r="U60" s="161"/>
      <c r="V60" s="255"/>
      <c r="W60" s="255">
        <v>141.74</v>
      </c>
      <c r="X60" s="255">
        <v>141.74</v>
      </c>
      <c r="Y60" s="255">
        <v>802.23300362999998</v>
      </c>
      <c r="AA60" s="190"/>
      <c r="AB60" s="190">
        <v>0</v>
      </c>
      <c r="AC60" s="190">
        <v>0</v>
      </c>
      <c r="AD60" s="190">
        <v>0</v>
      </c>
      <c r="AF60" s="190">
        <v>725</v>
      </c>
      <c r="AG60" s="190">
        <v>725</v>
      </c>
      <c r="AH60" s="190">
        <v>725</v>
      </c>
      <c r="AI60" s="190">
        <v>725</v>
      </c>
      <c r="AK60" s="190">
        <v>0</v>
      </c>
      <c r="AL60" s="190">
        <v>0</v>
      </c>
      <c r="AM60" s="190">
        <v>0</v>
      </c>
      <c r="AN60" s="190">
        <v>0</v>
      </c>
      <c r="AP60" s="190">
        <v>0</v>
      </c>
      <c r="AQ60" s="190">
        <v>0</v>
      </c>
      <c r="AR60" s="190">
        <v>0</v>
      </c>
      <c r="AS60" s="190">
        <v>0</v>
      </c>
      <c r="AU60" s="190">
        <v>0</v>
      </c>
      <c r="AV60" s="190">
        <v>0</v>
      </c>
      <c r="AW60" s="190">
        <v>0</v>
      </c>
      <c r="AX60" s="190">
        <v>0</v>
      </c>
      <c r="AZ60" s="190">
        <v>0</v>
      </c>
    </row>
    <row r="61" spans="1:52" ht="15" hidden="1" customHeight="1" x14ac:dyDescent="0.35">
      <c r="A61" s="135" t="s">
        <v>149</v>
      </c>
      <c r="B61" s="141"/>
      <c r="C61" s="141"/>
      <c r="D61" s="141"/>
      <c r="E61" s="257"/>
      <c r="F61" s="254"/>
      <c r="G61" s="257"/>
      <c r="H61" s="257"/>
      <c r="I61" s="257"/>
      <c r="J61" s="257"/>
      <c r="K61" s="254"/>
      <c r="L61" s="257"/>
      <c r="M61" s="257"/>
      <c r="N61" s="257"/>
      <c r="O61" s="257"/>
      <c r="P61" s="254"/>
      <c r="Q61" s="256"/>
      <c r="R61" s="256"/>
      <c r="S61" s="256"/>
      <c r="T61" s="256"/>
      <c r="U61" s="161"/>
      <c r="V61" s="256"/>
      <c r="W61" s="256"/>
      <c r="X61" s="256"/>
      <c r="Y61" s="256">
        <v>0</v>
      </c>
      <c r="AA61" s="188"/>
      <c r="AB61" s="188"/>
      <c r="AC61" s="188"/>
      <c r="AD61" s="188"/>
      <c r="AF61" s="188"/>
      <c r="AG61" s="188"/>
      <c r="AH61" s="188"/>
      <c r="AI61" s="188"/>
      <c r="AK61" s="188"/>
      <c r="AL61" s="188"/>
      <c r="AM61" s="188"/>
      <c r="AN61" s="188"/>
      <c r="AP61" s="188"/>
      <c r="AQ61" s="188"/>
      <c r="AR61" s="188"/>
      <c r="AS61" s="188"/>
      <c r="AU61" s="188">
        <v>0</v>
      </c>
      <c r="AV61" s="188"/>
      <c r="AW61" s="188"/>
      <c r="AX61" s="188"/>
      <c r="AZ61" s="188"/>
    </row>
    <row r="62" spans="1:52" ht="15" hidden="1" customHeight="1" x14ac:dyDescent="0.35">
      <c r="A62" s="133" t="s">
        <v>150</v>
      </c>
      <c r="B62" s="140"/>
      <c r="C62" s="140">
        <v>-1.2746</v>
      </c>
      <c r="D62" s="140">
        <v>-1.2776000000000001</v>
      </c>
      <c r="E62" s="253">
        <v>-1</v>
      </c>
      <c r="F62" s="254"/>
      <c r="G62" s="253"/>
      <c r="H62" s="253"/>
      <c r="I62" s="253"/>
      <c r="J62" s="253"/>
      <c r="K62" s="254"/>
      <c r="L62" s="253"/>
      <c r="M62" s="253"/>
      <c r="N62" s="253"/>
      <c r="O62" s="253"/>
      <c r="P62" s="254"/>
      <c r="Q62" s="255"/>
      <c r="R62" s="255"/>
      <c r="S62" s="255"/>
      <c r="T62" s="255"/>
      <c r="U62" s="161"/>
      <c r="V62" s="255"/>
      <c r="W62" s="255"/>
      <c r="X62" s="255"/>
      <c r="Y62" s="255">
        <v>0</v>
      </c>
      <c r="AA62" s="190"/>
      <c r="AB62" s="190"/>
      <c r="AC62" s="190"/>
      <c r="AD62" s="190"/>
      <c r="AF62" s="190"/>
      <c r="AG62" s="190"/>
      <c r="AH62" s="190"/>
      <c r="AI62" s="190"/>
      <c r="AK62" s="190"/>
      <c r="AL62" s="190"/>
      <c r="AM62" s="190"/>
      <c r="AN62" s="190"/>
      <c r="AP62" s="190"/>
      <c r="AQ62" s="190"/>
      <c r="AR62" s="190"/>
      <c r="AS62" s="190"/>
      <c r="AU62" s="190">
        <v>0</v>
      </c>
      <c r="AV62" s="190"/>
      <c r="AW62" s="190"/>
      <c r="AX62" s="190"/>
      <c r="AZ62" s="190"/>
    </row>
    <row r="63" spans="1:52" ht="15" hidden="1" customHeight="1" x14ac:dyDescent="0.35">
      <c r="A63" s="135" t="s">
        <v>220</v>
      </c>
      <c r="B63" s="141"/>
      <c r="C63" s="141"/>
      <c r="D63" s="141"/>
      <c r="E63" s="257"/>
      <c r="F63" s="254"/>
      <c r="G63" s="257"/>
      <c r="H63" s="257"/>
      <c r="I63" s="257"/>
      <c r="J63" s="257"/>
      <c r="K63" s="254"/>
      <c r="L63" s="257"/>
      <c r="M63" s="257"/>
      <c r="N63" s="257"/>
      <c r="O63" s="257"/>
      <c r="P63" s="254"/>
      <c r="Q63" s="256"/>
      <c r="R63" s="256"/>
      <c r="S63" s="256"/>
      <c r="T63" s="256"/>
      <c r="U63" s="161"/>
      <c r="V63" s="256"/>
      <c r="W63" s="256"/>
      <c r="X63" s="256"/>
      <c r="Y63" s="256">
        <v>0</v>
      </c>
      <c r="AA63" s="188"/>
      <c r="AB63" s="188"/>
      <c r="AC63" s="188"/>
      <c r="AD63" s="188"/>
      <c r="AF63" s="188"/>
      <c r="AG63" s="188"/>
      <c r="AH63" s="188"/>
      <c r="AI63" s="188"/>
      <c r="AK63" s="188"/>
      <c r="AL63" s="188"/>
      <c r="AM63" s="188"/>
      <c r="AN63" s="188"/>
      <c r="AP63" s="188"/>
      <c r="AQ63" s="188"/>
      <c r="AR63" s="188"/>
      <c r="AS63" s="188"/>
      <c r="AU63" s="188">
        <v>0</v>
      </c>
      <c r="AV63" s="188"/>
      <c r="AW63" s="188"/>
      <c r="AX63" s="188"/>
      <c r="AZ63" s="188"/>
    </row>
    <row r="64" spans="1:52" ht="15" customHeight="1" x14ac:dyDescent="0.35">
      <c r="A64" s="133" t="s">
        <v>299</v>
      </c>
      <c r="B64" s="140"/>
      <c r="C64" s="140"/>
      <c r="D64" s="140">
        <v>-179</v>
      </c>
      <c r="E64" s="253">
        <v>-179</v>
      </c>
      <c r="F64" s="254"/>
      <c r="G64" s="253">
        <v>-1883.6340594800001</v>
      </c>
      <c r="H64" s="253">
        <v>-13265.271775120002</v>
      </c>
      <c r="I64" s="253">
        <v>-13348.512729426002</v>
      </c>
      <c r="J64" s="253">
        <v>-13794.512729426002</v>
      </c>
      <c r="K64" s="254"/>
      <c r="L64" s="253">
        <v>-6720.376857100001</v>
      </c>
      <c r="M64" s="253">
        <v>-7100.7844398693996</v>
      </c>
      <c r="N64" s="253">
        <v>-10287.83374075</v>
      </c>
      <c r="O64" s="253">
        <v>-11320.596005222351</v>
      </c>
      <c r="P64" s="254"/>
      <c r="Q64" s="255">
        <v>-65.671857000000003</v>
      </c>
      <c r="R64" s="255">
        <v>-89.998828645000003</v>
      </c>
      <c r="S64" s="255">
        <v>-727.01236963706901</v>
      </c>
      <c r="T64" s="255">
        <v>-1350</v>
      </c>
      <c r="U64" s="161"/>
      <c r="V64" s="255">
        <v>-165</v>
      </c>
      <c r="W64" s="255">
        <v>-1244</v>
      </c>
      <c r="X64" s="255">
        <v>-5156</v>
      </c>
      <c r="Y64" s="255">
        <v>-5480</v>
      </c>
      <c r="AA64" s="190">
        <v>-5320</v>
      </c>
      <c r="AB64" s="190">
        <v>-5896</v>
      </c>
      <c r="AC64" s="190">
        <v>-7813</v>
      </c>
      <c r="AD64" s="190">
        <v>-11340</v>
      </c>
      <c r="AF64" s="190">
        <v>-8573</v>
      </c>
      <c r="AG64" s="190">
        <v>-9356</v>
      </c>
      <c r="AH64" s="190">
        <v>-24737</v>
      </c>
      <c r="AI64" s="190">
        <v>-46613</v>
      </c>
      <c r="AK64" s="190">
        <v>-4578</v>
      </c>
      <c r="AL64" s="190">
        <v>-9200</v>
      </c>
      <c r="AM64" s="190">
        <v>-10061</v>
      </c>
      <c r="AN64" s="190">
        <v>-10672</v>
      </c>
      <c r="AP64" s="190">
        <v>-4520</v>
      </c>
      <c r="AQ64" s="190">
        <v>-5591</v>
      </c>
      <c r="AR64" s="190">
        <v>-6569</v>
      </c>
      <c r="AS64" s="190">
        <v>-7488</v>
      </c>
      <c r="AU64" s="190">
        <v>-520</v>
      </c>
      <c r="AV64" s="190">
        <v>-1308</v>
      </c>
      <c r="AW64" s="190">
        <v>-1611</v>
      </c>
      <c r="AX64" s="190">
        <v>-1620</v>
      </c>
      <c r="AZ64" s="190">
        <v>-195</v>
      </c>
    </row>
    <row r="65" spans="1:52" ht="15" customHeight="1" x14ac:dyDescent="0.35">
      <c r="A65" s="135" t="s">
        <v>133</v>
      </c>
      <c r="B65" s="141"/>
      <c r="C65" s="141"/>
      <c r="D65" s="141"/>
      <c r="E65" s="257"/>
      <c r="F65" s="254"/>
      <c r="G65" s="257"/>
      <c r="H65" s="257"/>
      <c r="I65" s="257">
        <v>63.762468999999996</v>
      </c>
      <c r="J65" s="257">
        <v>87.005730999999997</v>
      </c>
      <c r="K65" s="254"/>
      <c r="L65" s="257">
        <v>21.844577000000008</v>
      </c>
      <c r="M65" s="257">
        <v>40.421639000000006</v>
      </c>
      <c r="N65" s="257">
        <v>120.59688899999999</v>
      </c>
      <c r="O65" s="257">
        <v>196.03386500000005</v>
      </c>
      <c r="P65" s="254"/>
      <c r="Q65" s="256">
        <v>49.61815900000002</v>
      </c>
      <c r="R65" s="256">
        <v>165.967265</v>
      </c>
      <c r="S65" s="256">
        <v>176.57069799999999</v>
      </c>
      <c r="T65" s="256">
        <v>315</v>
      </c>
      <c r="U65" s="161"/>
      <c r="V65" s="256">
        <v>47</v>
      </c>
      <c r="W65" s="256">
        <v>194</v>
      </c>
      <c r="X65" s="256">
        <v>241</v>
      </c>
      <c r="Y65" s="256">
        <v>311</v>
      </c>
      <c r="AA65" s="188">
        <v>62</v>
      </c>
      <c r="AB65" s="188">
        <v>136</v>
      </c>
      <c r="AC65" s="188">
        <v>93</v>
      </c>
      <c r="AD65" s="188">
        <v>348</v>
      </c>
      <c r="AF65" s="188">
        <v>2</v>
      </c>
      <c r="AG65" s="188">
        <v>3</v>
      </c>
      <c r="AH65" s="188">
        <v>202</v>
      </c>
      <c r="AI65" s="188">
        <v>729</v>
      </c>
      <c r="AK65" s="188">
        <v>-107</v>
      </c>
      <c r="AL65" s="188">
        <v>279</v>
      </c>
      <c r="AM65" s="188">
        <v>176</v>
      </c>
      <c r="AN65" s="188">
        <v>235</v>
      </c>
      <c r="AP65" s="188">
        <v>142</v>
      </c>
      <c r="AQ65" s="188">
        <v>615</v>
      </c>
      <c r="AR65" s="188">
        <v>657</v>
      </c>
      <c r="AS65" s="188">
        <v>487</v>
      </c>
      <c r="AU65" s="188">
        <v>98</v>
      </c>
      <c r="AV65" s="188">
        <v>33</v>
      </c>
      <c r="AW65" s="188">
        <v>36</v>
      </c>
      <c r="AX65" s="188">
        <v>539</v>
      </c>
      <c r="AZ65" s="188">
        <v>41</v>
      </c>
    </row>
    <row r="66" spans="1:52" ht="15" hidden="1" customHeight="1" x14ac:dyDescent="0.35">
      <c r="A66" s="133" t="s">
        <v>151</v>
      </c>
      <c r="B66" s="140"/>
      <c r="C66" s="140"/>
      <c r="D66" s="140"/>
      <c r="E66" s="253"/>
      <c r="F66" s="254"/>
      <c r="G66" s="253">
        <v>-2292.6300430000001</v>
      </c>
      <c r="H66" s="253"/>
      <c r="I66" s="253"/>
      <c r="J66" s="253"/>
      <c r="K66" s="254"/>
      <c r="L66" s="253"/>
      <c r="M66" s="253"/>
      <c r="N66" s="253"/>
      <c r="O66" s="253"/>
      <c r="P66" s="254"/>
      <c r="Q66" s="255"/>
      <c r="R66" s="255"/>
      <c r="S66" s="255"/>
      <c r="T66" s="255"/>
      <c r="U66" s="161"/>
      <c r="V66" s="255"/>
      <c r="W66" s="255"/>
      <c r="X66" s="255"/>
      <c r="Y66" s="255">
        <v>0</v>
      </c>
      <c r="AA66" s="190"/>
      <c r="AB66" s="190"/>
      <c r="AC66" s="190"/>
      <c r="AD66" s="190"/>
      <c r="AF66" s="190"/>
      <c r="AG66" s="190"/>
      <c r="AH66" s="190"/>
      <c r="AI66" s="190"/>
      <c r="AK66" s="190"/>
      <c r="AL66" s="190"/>
      <c r="AM66" s="190"/>
      <c r="AN66" s="190"/>
      <c r="AP66" s="190"/>
      <c r="AQ66" s="190"/>
      <c r="AR66" s="190"/>
      <c r="AS66" s="190"/>
      <c r="AU66" s="190">
        <v>0</v>
      </c>
      <c r="AV66" s="190"/>
      <c r="AW66" s="190"/>
      <c r="AX66" s="190"/>
      <c r="AZ66" s="190"/>
    </row>
    <row r="67" spans="1:52" ht="15" hidden="1" customHeight="1" x14ac:dyDescent="0.35">
      <c r="A67" s="135" t="s">
        <v>152</v>
      </c>
      <c r="B67" s="141"/>
      <c r="C67" s="141"/>
      <c r="D67" s="141">
        <v>0</v>
      </c>
      <c r="E67" s="257"/>
      <c r="F67" s="254"/>
      <c r="G67" s="257"/>
      <c r="H67" s="257">
        <v>-286</v>
      </c>
      <c r="I67" s="257">
        <v>-1286</v>
      </c>
      <c r="J67" s="257">
        <v>-4286</v>
      </c>
      <c r="K67" s="254"/>
      <c r="L67" s="257"/>
      <c r="M67" s="257">
        <v>-1800</v>
      </c>
      <c r="N67" s="257">
        <v>-6300</v>
      </c>
      <c r="O67" s="257">
        <v>-2300</v>
      </c>
      <c r="P67" s="254"/>
      <c r="Q67" s="256">
        <v>-500</v>
      </c>
      <c r="R67" s="256">
        <v>-4500</v>
      </c>
      <c r="S67" s="256">
        <v>-9500</v>
      </c>
      <c r="T67" s="256">
        <v>0</v>
      </c>
      <c r="U67" s="161"/>
      <c r="V67" s="256"/>
      <c r="W67" s="256"/>
      <c r="X67" s="256"/>
      <c r="Y67" s="256">
        <v>0</v>
      </c>
      <c r="AA67" s="188"/>
      <c r="AB67" s="188"/>
      <c r="AC67" s="188"/>
      <c r="AD67" s="188"/>
      <c r="AF67" s="188"/>
      <c r="AG67" s="188"/>
      <c r="AH67" s="188"/>
      <c r="AI67" s="188"/>
      <c r="AK67" s="188"/>
      <c r="AL67" s="188"/>
      <c r="AM67" s="188"/>
      <c r="AN67" s="188"/>
      <c r="AP67" s="188"/>
      <c r="AQ67" s="188"/>
      <c r="AR67" s="188"/>
      <c r="AS67" s="188"/>
      <c r="AU67" s="188">
        <v>0</v>
      </c>
      <c r="AV67" s="188"/>
      <c r="AW67" s="188"/>
      <c r="AX67" s="188"/>
      <c r="AZ67" s="188"/>
    </row>
    <row r="68" spans="1:52" ht="15" hidden="1" customHeight="1" x14ac:dyDescent="0.35">
      <c r="A68" s="133" t="s">
        <v>153</v>
      </c>
      <c r="B68" s="140"/>
      <c r="C68" s="140"/>
      <c r="D68" s="140"/>
      <c r="E68" s="253"/>
      <c r="F68" s="254"/>
      <c r="G68" s="253"/>
      <c r="H68" s="253"/>
      <c r="I68" s="253"/>
      <c r="J68" s="253"/>
      <c r="K68" s="254"/>
      <c r="L68" s="253"/>
      <c r="M68" s="253">
        <v>3836</v>
      </c>
      <c r="N68" s="253">
        <v>5086</v>
      </c>
      <c r="O68" s="253">
        <v>5086</v>
      </c>
      <c r="P68" s="254"/>
      <c r="Q68" s="255"/>
      <c r="R68" s="255">
        <v>1500</v>
      </c>
      <c r="S68" s="255">
        <v>6000</v>
      </c>
      <c r="T68" s="255">
        <v>0</v>
      </c>
      <c r="U68" s="161"/>
      <c r="V68" s="255"/>
      <c r="W68" s="255"/>
      <c r="X68" s="255"/>
      <c r="Y68" s="255">
        <v>0</v>
      </c>
      <c r="AA68" s="190"/>
      <c r="AB68" s="190"/>
      <c r="AC68" s="190"/>
      <c r="AD68" s="190"/>
      <c r="AF68" s="190"/>
      <c r="AG68" s="190"/>
      <c r="AH68" s="190"/>
      <c r="AI68" s="190"/>
      <c r="AK68" s="190"/>
      <c r="AL68" s="190"/>
      <c r="AM68" s="190"/>
      <c r="AN68" s="190"/>
      <c r="AP68" s="190"/>
      <c r="AQ68" s="190"/>
      <c r="AR68" s="190"/>
      <c r="AS68" s="190"/>
      <c r="AU68" s="190">
        <v>0</v>
      </c>
      <c r="AV68" s="190"/>
      <c r="AW68" s="190"/>
      <c r="AX68" s="190"/>
      <c r="AZ68" s="190"/>
    </row>
    <row r="69" spans="1:52" ht="15" hidden="1" customHeight="1" x14ac:dyDescent="0.35">
      <c r="A69" s="135" t="s">
        <v>193</v>
      </c>
      <c r="B69" s="141"/>
      <c r="C69" s="141"/>
      <c r="D69" s="141">
        <v>395</v>
      </c>
      <c r="E69" s="257">
        <v>395.13235500000002</v>
      </c>
      <c r="F69" s="254"/>
      <c r="G69" s="257"/>
      <c r="H69" s="257"/>
      <c r="I69" s="257"/>
      <c r="J69" s="257">
        <v>205.4374108964</v>
      </c>
      <c r="K69" s="254"/>
      <c r="L69" s="257">
        <v>442.2546734709</v>
      </c>
      <c r="M69" s="257">
        <v>442.25466116000001</v>
      </c>
      <c r="N69" s="257">
        <v>442.25466116000001</v>
      </c>
      <c r="O69" s="257">
        <v>442.25466116000001</v>
      </c>
      <c r="P69" s="254"/>
      <c r="Q69" s="256"/>
      <c r="R69" s="256"/>
      <c r="S69" s="256"/>
      <c r="T69" s="256"/>
      <c r="U69" s="161"/>
      <c r="V69" s="256"/>
      <c r="W69" s="256"/>
      <c r="X69" s="256"/>
      <c r="Y69" s="256"/>
      <c r="AA69" s="188"/>
      <c r="AB69" s="188"/>
      <c r="AC69" s="188"/>
      <c r="AD69" s="188"/>
      <c r="AF69" s="188"/>
      <c r="AG69" s="188"/>
      <c r="AH69" s="188"/>
      <c r="AI69" s="188"/>
      <c r="AK69" s="188"/>
      <c r="AL69" s="188"/>
      <c r="AM69" s="188"/>
      <c r="AN69" s="188"/>
      <c r="AP69" s="188"/>
      <c r="AQ69" s="188"/>
      <c r="AR69" s="188"/>
      <c r="AS69" s="188"/>
      <c r="AU69" s="188">
        <v>0</v>
      </c>
      <c r="AV69" s="188"/>
      <c r="AW69" s="188"/>
      <c r="AX69" s="188"/>
      <c r="AZ69" s="188"/>
    </row>
    <row r="70" spans="1:52" ht="15" customHeight="1" x14ac:dyDescent="0.35">
      <c r="A70" s="133" t="s">
        <v>154</v>
      </c>
      <c r="B70" s="140">
        <v>-26012</v>
      </c>
      <c r="C70" s="140">
        <v>-54449</v>
      </c>
      <c r="D70" s="140">
        <v>-72959</v>
      </c>
      <c r="E70" s="253">
        <v>-99761.091723999998</v>
      </c>
      <c r="F70" s="254"/>
      <c r="G70" s="253">
        <v>-7839.6632952629498</v>
      </c>
      <c r="H70" s="253">
        <v>-37340.510832289998</v>
      </c>
      <c r="I70" s="253">
        <v>-57678.341962948507</v>
      </c>
      <c r="J70" s="253">
        <v>-80044.711714074801</v>
      </c>
      <c r="K70" s="254"/>
      <c r="L70" s="253">
        <v>-8421.1640511446203</v>
      </c>
      <c r="M70" s="253">
        <v>-43222.562243023101</v>
      </c>
      <c r="N70" s="253">
        <v>-63302.431639000002</v>
      </c>
      <c r="O70" s="253">
        <v>-80798.767812000006</v>
      </c>
      <c r="P70" s="254"/>
      <c r="Q70" s="255">
        <v>-20426.507582999999</v>
      </c>
      <c r="R70" s="255">
        <v>-39549.059764999998</v>
      </c>
      <c r="S70" s="255">
        <v>-60308.338479999999</v>
      </c>
      <c r="T70" s="255">
        <v>-76166</v>
      </c>
      <c r="U70" s="161"/>
      <c r="V70" s="255">
        <v>-1908</v>
      </c>
      <c r="W70" s="255">
        <v>-531</v>
      </c>
      <c r="X70" s="255">
        <v>-991</v>
      </c>
      <c r="Y70" s="255">
        <v>-1235</v>
      </c>
      <c r="AA70" s="190">
        <v>-15411</v>
      </c>
      <c r="AB70" s="190">
        <v>-15746</v>
      </c>
      <c r="AC70" s="190">
        <v>-16079</v>
      </c>
      <c r="AD70" s="190">
        <v>-16639</v>
      </c>
      <c r="AF70" s="190">
        <v>-537</v>
      </c>
      <c r="AG70" s="190">
        <v>-1207</v>
      </c>
      <c r="AH70" s="190">
        <v>-1207</v>
      </c>
      <c r="AI70" s="190">
        <v>-1877</v>
      </c>
      <c r="AK70" s="190">
        <v>-528</v>
      </c>
      <c r="AL70" s="190">
        <v>-1267</v>
      </c>
      <c r="AM70" s="190">
        <v>-1548</v>
      </c>
      <c r="AN70" s="190">
        <v>-1577</v>
      </c>
      <c r="AP70" s="190">
        <v>-469</v>
      </c>
      <c r="AQ70" s="190">
        <v>-1123</v>
      </c>
      <c r="AR70" s="190">
        <v>-2999</v>
      </c>
      <c r="AS70" s="190">
        <v>-2389</v>
      </c>
      <c r="AU70" s="190">
        <v>-1527</v>
      </c>
      <c r="AV70" s="190">
        <v>-1558</v>
      </c>
      <c r="AW70" s="190">
        <v>-873</v>
      </c>
      <c r="AX70" s="190">
        <v>-2154</v>
      </c>
      <c r="AZ70" s="190">
        <v>-147</v>
      </c>
    </row>
    <row r="71" spans="1:52" ht="15" customHeight="1" x14ac:dyDescent="0.35">
      <c r="A71" s="135" t="s">
        <v>155</v>
      </c>
      <c r="B71" s="141">
        <v>30861</v>
      </c>
      <c r="C71" s="141">
        <v>59363.4120202173</v>
      </c>
      <c r="D71" s="141">
        <v>77771.397479731299</v>
      </c>
      <c r="E71" s="257">
        <v>95557.911752</v>
      </c>
      <c r="F71" s="254"/>
      <c r="G71" s="257">
        <v>9703.6674752156105</v>
      </c>
      <c r="H71" s="257">
        <v>45092.016312120701</v>
      </c>
      <c r="I71" s="257">
        <v>65695.71868352851</v>
      </c>
      <c r="J71" s="257">
        <v>84385.904133809207</v>
      </c>
      <c r="K71" s="254"/>
      <c r="L71" s="257">
        <v>8885.4660534519189</v>
      </c>
      <c r="M71" s="257">
        <v>43687.005612341796</v>
      </c>
      <c r="N71" s="257">
        <v>67666.208769000004</v>
      </c>
      <c r="O71" s="257">
        <v>82199.141619999995</v>
      </c>
      <c r="P71" s="254"/>
      <c r="Q71" s="256">
        <v>20378.210252000001</v>
      </c>
      <c r="R71" s="256">
        <v>42109.372630999998</v>
      </c>
      <c r="S71" s="256">
        <v>62765.154531</v>
      </c>
      <c r="T71" s="256">
        <v>85564</v>
      </c>
      <c r="U71" s="161"/>
      <c r="V71" s="256">
        <v>2404</v>
      </c>
      <c r="W71" s="256">
        <v>2653</v>
      </c>
      <c r="X71" s="256">
        <v>2967</v>
      </c>
      <c r="Y71" s="256">
        <v>3191</v>
      </c>
      <c r="AA71" s="188">
        <v>523</v>
      </c>
      <c r="AB71" s="188">
        <v>4679</v>
      </c>
      <c r="AC71" s="188">
        <v>16415</v>
      </c>
      <c r="AD71" s="188">
        <v>16796</v>
      </c>
      <c r="AF71" s="188">
        <v>443</v>
      </c>
      <c r="AG71" s="188">
        <v>1045</v>
      </c>
      <c r="AH71" s="188">
        <v>1075</v>
      </c>
      <c r="AI71" s="188">
        <v>1355</v>
      </c>
      <c r="AK71" s="188">
        <v>368</v>
      </c>
      <c r="AL71" s="188">
        <v>1367</v>
      </c>
      <c r="AM71" s="188">
        <v>1471</v>
      </c>
      <c r="AN71" s="188">
        <v>1501</v>
      </c>
      <c r="AP71" s="188">
        <v>372</v>
      </c>
      <c r="AQ71" s="188">
        <v>832</v>
      </c>
      <c r="AR71" s="188">
        <v>596</v>
      </c>
      <c r="AS71" s="188">
        <v>597</v>
      </c>
      <c r="AU71" s="188">
        <v>1897</v>
      </c>
      <c r="AV71" s="188">
        <v>2938</v>
      </c>
      <c r="AW71" s="188">
        <v>2761</v>
      </c>
      <c r="AX71" s="188">
        <v>3923</v>
      </c>
      <c r="AZ71" s="188">
        <v>740</v>
      </c>
    </row>
    <row r="72" spans="1:52" ht="15" customHeight="1" x14ac:dyDescent="0.35">
      <c r="A72" s="133" t="s">
        <v>350</v>
      </c>
      <c r="B72" s="140">
        <v>249</v>
      </c>
      <c r="C72" s="140">
        <v>381</v>
      </c>
      <c r="D72" s="140">
        <v>576</v>
      </c>
      <c r="E72" s="253">
        <v>951.47104281077497</v>
      </c>
      <c r="F72" s="254"/>
      <c r="G72" s="253">
        <v>353.76677904754337</v>
      </c>
      <c r="H72" s="253">
        <v>710.60346904754329</v>
      </c>
      <c r="I72" s="253">
        <v>955.1298596675432</v>
      </c>
      <c r="J72" s="253">
        <v>1172.1266902075433</v>
      </c>
      <c r="K72" s="254"/>
      <c r="L72" s="253">
        <v>155.47175900000002</v>
      </c>
      <c r="M72" s="253">
        <v>501.22524300000003</v>
      </c>
      <c r="N72" s="253">
        <v>697.85931699999992</v>
      </c>
      <c r="O72" s="253">
        <v>1245.2370639999999</v>
      </c>
      <c r="P72" s="254"/>
      <c r="Q72" s="255">
        <v>153.38401500000001</v>
      </c>
      <c r="R72" s="255">
        <v>849.97223799999995</v>
      </c>
      <c r="S72" s="255">
        <v>1006.786245</v>
      </c>
      <c r="T72" s="255">
        <v>1482</v>
      </c>
      <c r="U72" s="161"/>
      <c r="V72" s="255">
        <v>196</v>
      </c>
      <c r="W72" s="255">
        <v>1382</v>
      </c>
      <c r="X72" s="255">
        <v>1602</v>
      </c>
      <c r="Y72" s="255">
        <v>2526</v>
      </c>
      <c r="AA72" s="190">
        <v>936</v>
      </c>
      <c r="AB72" s="190">
        <v>1769</v>
      </c>
      <c r="AC72" s="190">
        <v>2156</v>
      </c>
      <c r="AD72" s="190">
        <v>2213</v>
      </c>
      <c r="AF72" s="190">
        <v>453</v>
      </c>
      <c r="AG72" s="190">
        <v>626</v>
      </c>
      <c r="AH72" s="190">
        <v>801</v>
      </c>
      <c r="AI72" s="190">
        <v>1084</v>
      </c>
      <c r="AK72" s="190">
        <v>71</v>
      </c>
      <c r="AL72" s="190">
        <v>648</v>
      </c>
      <c r="AM72" s="190">
        <v>862</v>
      </c>
      <c r="AN72" s="190">
        <v>1448</v>
      </c>
      <c r="AP72" s="190">
        <v>663</v>
      </c>
      <c r="AQ72" s="190">
        <v>1213</v>
      </c>
      <c r="AR72" s="190">
        <v>1422</v>
      </c>
      <c r="AS72" s="190">
        <v>1531</v>
      </c>
      <c r="AU72" s="190">
        <v>156</v>
      </c>
      <c r="AV72" s="190">
        <v>420</v>
      </c>
      <c r="AW72" s="190">
        <v>700</v>
      </c>
      <c r="AX72" s="190">
        <v>1910</v>
      </c>
      <c r="AZ72" s="190">
        <v>214</v>
      </c>
    </row>
    <row r="73" spans="1:52" ht="15" customHeight="1" x14ac:dyDescent="0.35">
      <c r="A73" s="132" t="s">
        <v>345</v>
      </c>
      <c r="B73" s="99">
        <v>-2914</v>
      </c>
      <c r="C73" s="99">
        <v>-4451</v>
      </c>
      <c r="D73" s="99">
        <v>-20235</v>
      </c>
      <c r="E73" s="290">
        <v>-14667.500604654497</v>
      </c>
      <c r="F73" s="252"/>
      <c r="G73" s="290">
        <v>-12529.84640225789</v>
      </c>
      <c r="H73" s="290">
        <v>-8607.2011539990126</v>
      </c>
      <c r="I73" s="290">
        <v>-18569.573518633097</v>
      </c>
      <c r="J73" s="290">
        <v>-30507.507234305915</v>
      </c>
      <c r="K73" s="252"/>
      <c r="L73" s="290">
        <v>-8046.123114063741</v>
      </c>
      <c r="M73" s="290">
        <v>-11306.508539352571</v>
      </c>
      <c r="N73" s="290">
        <v>-23177.193658299355</v>
      </c>
      <c r="O73" s="290">
        <v>-33596.515124700614</v>
      </c>
      <c r="P73" s="252"/>
      <c r="Q73" s="261">
        <v>-6501.467974176896</v>
      </c>
      <c r="R73" s="261">
        <v>-2103.0150064006543</v>
      </c>
      <c r="S73" s="261">
        <v>-14058.020346227138</v>
      </c>
      <c r="T73" s="261">
        <v>-21164</v>
      </c>
      <c r="U73" s="197"/>
      <c r="V73" s="261">
        <v>6584</v>
      </c>
      <c r="W73" s="261">
        <v>14733.74</v>
      </c>
      <c r="X73" s="261">
        <v>3578.74</v>
      </c>
      <c r="Y73" s="261">
        <v>10286.200000000001</v>
      </c>
      <c r="Z73" s="261"/>
      <c r="AA73" s="264">
        <v>-15025</v>
      </c>
      <c r="AB73" s="264">
        <v>-30433</v>
      </c>
      <c r="AC73" s="264">
        <v>-35571</v>
      </c>
      <c r="AD73" s="264">
        <v>-54501</v>
      </c>
      <c r="AF73" s="264">
        <v>-10585</v>
      </c>
      <c r="AG73" s="264">
        <v>1959</v>
      </c>
      <c r="AH73" s="264">
        <v>8561</v>
      </c>
      <c r="AI73" s="264">
        <f>SUM(AI50:AI72)</f>
        <v>4815</v>
      </c>
      <c r="AK73" s="264">
        <v>-5405</v>
      </c>
      <c r="AL73" s="264">
        <v>5413</v>
      </c>
      <c r="AM73" s="264">
        <f>SUM(AM50:AM72)</f>
        <v>10290</v>
      </c>
      <c r="AN73" s="264">
        <v>-2784.7</v>
      </c>
      <c r="AP73" s="264">
        <v>-5879.6999999999971</v>
      </c>
      <c r="AQ73" s="264">
        <v>-1023</v>
      </c>
      <c r="AR73" s="264">
        <v>-7591</v>
      </c>
      <c r="AS73" s="264">
        <v>-13137</v>
      </c>
      <c r="AU73" s="264">
        <v>-4669</v>
      </c>
      <c r="AV73" s="264">
        <v>8271</v>
      </c>
      <c r="AW73" s="264">
        <v>83</v>
      </c>
      <c r="AX73" s="264">
        <v>-232</v>
      </c>
      <c r="AZ73" s="264">
        <f>SUM(AZ50:AZ72)</f>
        <v>-7789</v>
      </c>
    </row>
    <row r="74" spans="1:52" ht="15" customHeight="1" x14ac:dyDescent="0.35">
      <c r="A74" s="133"/>
      <c r="B74" s="130"/>
      <c r="C74" s="130"/>
      <c r="D74" s="130"/>
      <c r="E74" s="253"/>
      <c r="F74" s="254"/>
      <c r="G74" s="253"/>
      <c r="H74" s="253"/>
      <c r="I74" s="253"/>
      <c r="J74" s="253"/>
      <c r="K74" s="254"/>
      <c r="L74" s="253"/>
      <c r="M74" s="253"/>
      <c r="N74" s="253"/>
      <c r="O74" s="253"/>
      <c r="P74" s="254"/>
      <c r="Q74" s="255"/>
      <c r="R74" s="255"/>
      <c r="S74" s="255"/>
      <c r="T74" s="255"/>
      <c r="U74" s="161"/>
      <c r="V74" s="255"/>
      <c r="W74" s="255"/>
      <c r="X74" s="255"/>
      <c r="Y74" s="255"/>
      <c r="AA74" s="190"/>
      <c r="AB74" s="190"/>
      <c r="AC74" s="190"/>
      <c r="AD74" s="190"/>
      <c r="AF74" s="190"/>
      <c r="AG74" s="190"/>
      <c r="AH74" s="190"/>
      <c r="AI74" s="190"/>
      <c r="AK74" s="190"/>
      <c r="AL74" s="190"/>
      <c r="AM74" s="190"/>
      <c r="AN74" s="190"/>
      <c r="AP74" s="190"/>
      <c r="AQ74" s="190"/>
      <c r="AR74" s="190"/>
      <c r="AS74" s="190"/>
      <c r="AU74" s="190"/>
      <c r="AV74" s="190"/>
      <c r="AW74" s="190"/>
      <c r="AX74" s="190"/>
      <c r="AZ74" s="190"/>
    </row>
    <row r="75" spans="1:52" ht="15" customHeight="1" x14ac:dyDescent="0.35">
      <c r="A75" s="132" t="s">
        <v>331</v>
      </c>
      <c r="B75" s="138"/>
      <c r="C75" s="138"/>
      <c r="D75" s="138"/>
      <c r="E75" s="257"/>
      <c r="F75" s="254"/>
      <c r="G75" s="257"/>
      <c r="H75" s="257"/>
      <c r="I75" s="257"/>
      <c r="J75" s="257"/>
      <c r="K75" s="254"/>
      <c r="L75" s="257"/>
      <c r="M75" s="257"/>
      <c r="N75" s="257"/>
      <c r="O75" s="257"/>
      <c r="P75" s="254"/>
      <c r="Q75" s="256"/>
      <c r="R75" s="256"/>
      <c r="S75" s="256"/>
      <c r="T75" s="256"/>
      <c r="U75" s="161"/>
      <c r="V75" s="256"/>
      <c r="W75" s="256"/>
      <c r="X75" s="256"/>
      <c r="Y75" s="256"/>
      <c r="AA75" s="188"/>
      <c r="AB75" s="188"/>
      <c r="AC75" s="188"/>
      <c r="AD75" s="188"/>
      <c r="AF75" s="188"/>
      <c r="AG75" s="188"/>
      <c r="AH75" s="188"/>
      <c r="AI75" s="188"/>
      <c r="AK75" s="188"/>
      <c r="AL75" s="188"/>
      <c r="AM75" s="188"/>
      <c r="AN75" s="188"/>
      <c r="AP75" s="188"/>
      <c r="AQ75" s="188"/>
      <c r="AR75" s="188"/>
      <c r="AS75" s="188"/>
      <c r="AU75" s="188"/>
      <c r="AV75" s="188"/>
      <c r="AW75" s="188"/>
      <c r="AX75" s="188"/>
      <c r="AZ75" s="188"/>
    </row>
    <row r="76" spans="1:52" ht="15" customHeight="1" x14ac:dyDescent="0.35">
      <c r="A76" s="133" t="s">
        <v>156</v>
      </c>
      <c r="B76" s="136">
        <v>75.624916419695268</v>
      </c>
      <c r="C76" s="136">
        <v>171.22865390968917</v>
      </c>
      <c r="D76" s="136">
        <v>302.33543375923978</v>
      </c>
      <c r="E76" s="253">
        <v>362.42333147903486</v>
      </c>
      <c r="F76" s="254"/>
      <c r="G76" s="253">
        <v>160.28964716344984</v>
      </c>
      <c r="H76" s="253">
        <v>233.32616317345168</v>
      </c>
      <c r="I76" s="253">
        <v>281.46488351344993</v>
      </c>
      <c r="J76" s="253">
        <v>344.52153455344995</v>
      </c>
      <c r="K76" s="254"/>
      <c r="L76" s="253">
        <v>42.781259999999996</v>
      </c>
      <c r="M76" s="253">
        <v>97.008434440000002</v>
      </c>
      <c r="N76" s="253">
        <v>165.36539920999999</v>
      </c>
      <c r="O76" s="253">
        <v>250.99331010999998</v>
      </c>
      <c r="P76" s="254"/>
      <c r="Q76" s="255">
        <v>114.51097821999998</v>
      </c>
      <c r="R76" s="255">
        <v>202.45179514</v>
      </c>
      <c r="S76" s="255">
        <v>274.34174999999999</v>
      </c>
      <c r="T76" s="255">
        <v>359</v>
      </c>
      <c r="U76" s="161"/>
      <c r="V76" s="255">
        <v>152</v>
      </c>
      <c r="W76" s="255">
        <v>234</v>
      </c>
      <c r="X76" s="255">
        <v>324</v>
      </c>
      <c r="Y76" s="255">
        <v>468</v>
      </c>
      <c r="AA76" s="190">
        <v>34</v>
      </c>
      <c r="AB76" s="190">
        <v>184</v>
      </c>
      <c r="AC76" s="190">
        <v>353</v>
      </c>
      <c r="AD76" s="190">
        <v>569</v>
      </c>
      <c r="AF76" s="190">
        <v>141</v>
      </c>
      <c r="AG76" s="190">
        <v>430</v>
      </c>
      <c r="AH76" s="190">
        <v>617</v>
      </c>
      <c r="AI76" s="190">
        <v>868</v>
      </c>
      <c r="AK76" s="190">
        <v>144</v>
      </c>
      <c r="AL76" s="190">
        <v>312</v>
      </c>
      <c r="AM76" s="190">
        <v>373</v>
      </c>
      <c r="AN76" s="190">
        <v>442</v>
      </c>
      <c r="AP76" s="190">
        <v>43</v>
      </c>
      <c r="AQ76" s="190">
        <v>158</v>
      </c>
      <c r="AR76" s="190">
        <v>189</v>
      </c>
      <c r="AS76" s="190">
        <v>238</v>
      </c>
      <c r="AU76" s="190">
        <v>24</v>
      </c>
      <c r="AV76" s="190">
        <v>43</v>
      </c>
      <c r="AW76" s="190">
        <v>60</v>
      </c>
      <c r="AX76" s="190">
        <v>90</v>
      </c>
      <c r="AZ76" s="190">
        <v>1</v>
      </c>
    </row>
    <row r="77" spans="1:52" hidden="1" x14ac:dyDescent="0.35">
      <c r="A77" s="135" t="s">
        <v>157</v>
      </c>
      <c r="B77" s="141"/>
      <c r="C77" s="141"/>
      <c r="D77" s="141"/>
      <c r="E77" s="257"/>
      <c r="F77" s="254"/>
      <c r="G77" s="257"/>
      <c r="H77" s="257"/>
      <c r="I77" s="257"/>
      <c r="J77" s="257"/>
      <c r="K77" s="254"/>
      <c r="L77" s="257"/>
      <c r="M77" s="257"/>
      <c r="N77" s="257"/>
      <c r="O77" s="257"/>
      <c r="P77" s="254"/>
      <c r="Q77" s="256"/>
      <c r="R77" s="256"/>
      <c r="S77" s="256"/>
      <c r="T77" s="256"/>
      <c r="U77" s="161"/>
      <c r="V77" s="256"/>
      <c r="W77" s="256"/>
      <c r="X77" s="256"/>
      <c r="Y77" s="256"/>
      <c r="AA77" s="188"/>
      <c r="AB77" s="188"/>
      <c r="AC77" s="188"/>
      <c r="AD77" s="188"/>
      <c r="AF77" s="188"/>
      <c r="AG77" s="188"/>
      <c r="AH77" s="188"/>
      <c r="AI77" s="188"/>
      <c r="AK77" s="188"/>
      <c r="AL77" s="188"/>
      <c r="AM77" s="188"/>
      <c r="AN77" s="188"/>
      <c r="AP77" s="188"/>
      <c r="AQ77" s="188"/>
      <c r="AR77" s="188"/>
      <c r="AS77" s="188"/>
      <c r="AU77" s="188">
        <v>0</v>
      </c>
      <c r="AV77" s="188"/>
      <c r="AW77" s="188"/>
      <c r="AX77" s="188"/>
      <c r="AZ77" s="188"/>
    </row>
    <row r="78" spans="1:52" s="105" customFormat="1" hidden="1" x14ac:dyDescent="0.35">
      <c r="A78" s="133" t="s">
        <v>158</v>
      </c>
      <c r="B78" s="292"/>
      <c r="C78" s="292"/>
      <c r="D78" s="292"/>
      <c r="E78" s="253"/>
      <c r="F78" s="254"/>
      <c r="G78" s="253"/>
      <c r="H78" s="253"/>
      <c r="I78" s="253"/>
      <c r="J78" s="253"/>
      <c r="K78" s="254"/>
      <c r="L78" s="253"/>
      <c r="M78" s="253"/>
      <c r="N78" s="253"/>
      <c r="O78" s="253"/>
      <c r="P78" s="254"/>
      <c r="Q78" s="255"/>
      <c r="R78" s="255"/>
      <c r="S78" s="255"/>
      <c r="T78" s="255"/>
      <c r="U78" s="161"/>
      <c r="V78" s="255"/>
      <c r="W78" s="255"/>
      <c r="X78" s="255"/>
      <c r="Y78" s="255"/>
      <c r="Z78" s="256"/>
      <c r="AA78" s="190"/>
      <c r="AB78" s="190"/>
      <c r="AC78" s="190"/>
      <c r="AD78" s="190"/>
      <c r="AF78" s="190"/>
      <c r="AG78" s="190"/>
      <c r="AH78" s="190"/>
      <c r="AI78" s="190"/>
      <c r="AK78" s="190"/>
      <c r="AL78" s="190"/>
      <c r="AM78" s="190"/>
      <c r="AN78" s="190"/>
      <c r="AP78" s="190"/>
      <c r="AQ78" s="190"/>
      <c r="AR78" s="190"/>
      <c r="AS78" s="190"/>
      <c r="AU78" s="190">
        <v>0</v>
      </c>
      <c r="AV78" s="190"/>
      <c r="AW78" s="190"/>
      <c r="AX78" s="190"/>
      <c r="AZ78" s="190"/>
    </row>
    <row r="79" spans="1:52" ht="15" customHeight="1" x14ac:dyDescent="0.35">
      <c r="A79" s="135" t="s">
        <v>371</v>
      </c>
      <c r="B79" s="140"/>
      <c r="C79" s="140"/>
      <c r="D79" s="140"/>
      <c r="E79" s="257"/>
      <c r="F79" s="254"/>
      <c r="G79" s="257"/>
      <c r="H79" s="257"/>
      <c r="I79" s="257"/>
      <c r="J79" s="257"/>
      <c r="K79" s="254"/>
      <c r="L79" s="257"/>
      <c r="M79" s="257"/>
      <c r="N79" s="257"/>
      <c r="O79" s="257"/>
      <c r="P79" s="254"/>
      <c r="Q79" s="256"/>
      <c r="R79" s="256"/>
      <c r="S79" s="256"/>
      <c r="T79" s="256"/>
      <c r="U79" s="161"/>
      <c r="V79" s="256"/>
      <c r="W79" s="256"/>
      <c r="X79" s="256"/>
      <c r="Y79" s="256"/>
      <c r="AA79" s="188"/>
      <c r="AB79" s="188"/>
      <c r="AC79" s="188"/>
      <c r="AD79" s="188"/>
      <c r="AF79" s="188"/>
      <c r="AG79" s="188"/>
      <c r="AH79" s="188"/>
      <c r="AI79" s="188"/>
      <c r="AK79" s="188"/>
      <c r="AL79" s="188"/>
      <c r="AM79" s="188"/>
      <c r="AN79" s="188"/>
      <c r="AP79" s="188"/>
      <c r="AQ79" s="188"/>
      <c r="AR79" s="188"/>
      <c r="AS79" s="188"/>
      <c r="AU79" s="188">
        <v>-926</v>
      </c>
      <c r="AV79" s="188">
        <v>-927</v>
      </c>
      <c r="AW79" s="188">
        <v>-927</v>
      </c>
      <c r="AX79" s="188">
        <v>-927</v>
      </c>
      <c r="AZ79" s="188">
        <v>0</v>
      </c>
    </row>
    <row r="80" spans="1:52" hidden="1" x14ac:dyDescent="0.35">
      <c r="A80" s="135" t="s">
        <v>159</v>
      </c>
      <c r="B80" s="141"/>
      <c r="C80" s="141">
        <v>6</v>
      </c>
      <c r="D80" s="141">
        <v>6</v>
      </c>
      <c r="E80" s="257">
        <v>6</v>
      </c>
      <c r="F80" s="254"/>
      <c r="G80" s="257"/>
      <c r="H80" s="257"/>
      <c r="I80" s="257"/>
      <c r="J80" s="257"/>
      <c r="K80" s="254"/>
      <c r="L80" s="257"/>
      <c r="M80" s="257"/>
      <c r="N80" s="257"/>
      <c r="O80" s="257"/>
      <c r="P80" s="254"/>
      <c r="Q80" s="256"/>
      <c r="R80" s="256"/>
      <c r="S80" s="256"/>
      <c r="T80" s="256"/>
      <c r="U80" s="161"/>
      <c r="V80" s="256"/>
      <c r="W80" s="256"/>
      <c r="X80" s="256"/>
      <c r="Y80" s="256"/>
      <c r="AA80" s="188"/>
      <c r="AB80" s="188"/>
      <c r="AC80" s="188"/>
      <c r="AD80" s="188"/>
      <c r="AF80" s="188"/>
      <c r="AG80" s="188"/>
      <c r="AH80" s="188"/>
      <c r="AI80" s="188"/>
      <c r="AK80" s="188"/>
      <c r="AL80" s="188"/>
      <c r="AM80" s="188"/>
      <c r="AN80" s="188"/>
      <c r="AP80" s="188"/>
      <c r="AQ80" s="188"/>
      <c r="AR80" s="188"/>
      <c r="AS80" s="188"/>
      <c r="AU80" s="188">
        <v>0</v>
      </c>
      <c r="AV80" s="188"/>
      <c r="AW80" s="188"/>
      <c r="AX80" s="188"/>
      <c r="AZ80" s="188"/>
    </row>
    <row r="81" spans="1:52" ht="15" hidden="1" customHeight="1" x14ac:dyDescent="0.35">
      <c r="A81" s="133" t="s">
        <v>279</v>
      </c>
      <c r="B81" s="140"/>
      <c r="C81" s="140">
        <v>-6245</v>
      </c>
      <c r="D81" s="140">
        <v>-6245</v>
      </c>
      <c r="E81" s="253">
        <v>-6245</v>
      </c>
      <c r="F81" s="254"/>
      <c r="G81" s="253"/>
      <c r="H81" s="253">
        <v>-12628.078097</v>
      </c>
      <c r="I81" s="253">
        <v>-12627.740561000001</v>
      </c>
      <c r="J81" s="253">
        <v>-12391.646708</v>
      </c>
      <c r="K81" s="254"/>
      <c r="L81" s="253"/>
      <c r="M81" s="253">
        <v>-9437.8258033767997</v>
      </c>
      <c r="N81" s="253">
        <v>-9437.8258033767997</v>
      </c>
      <c r="O81" s="253">
        <v>-9437.8258033767997</v>
      </c>
      <c r="P81" s="254"/>
      <c r="Q81" s="255"/>
      <c r="R81" s="255">
        <v>-14907.148724999999</v>
      </c>
      <c r="S81" s="255">
        <v>-14908.037751999993</v>
      </c>
      <c r="T81" s="255">
        <v>-14907</v>
      </c>
      <c r="U81" s="161"/>
      <c r="V81" s="255"/>
      <c r="W81" s="255">
        <v>-14684</v>
      </c>
      <c r="X81" s="255">
        <v>-14684</v>
      </c>
      <c r="Y81" s="255">
        <v>-24917</v>
      </c>
      <c r="AA81" s="190"/>
      <c r="AB81" s="190">
        <v>-4396.2316780000001</v>
      </c>
      <c r="AC81" s="190">
        <v>-17591.663548</v>
      </c>
      <c r="AD81" s="190">
        <v>-17593.55</v>
      </c>
      <c r="AF81" s="190"/>
      <c r="AG81" s="190">
        <v>-26534.502521999999</v>
      </c>
      <c r="AH81" s="190">
        <v>-39809.032381999998</v>
      </c>
      <c r="AI81" s="190">
        <v>-39808.080000000002</v>
      </c>
      <c r="AK81" s="190">
        <v>0</v>
      </c>
      <c r="AL81" s="190">
        <v>-26639.328635999998</v>
      </c>
      <c r="AM81" s="190">
        <v>-42634.424453</v>
      </c>
      <c r="AN81" s="190">
        <v>-42633.03</v>
      </c>
      <c r="AP81" s="190">
        <v>0</v>
      </c>
      <c r="AQ81" s="190">
        <v>-28478</v>
      </c>
      <c r="AR81" s="190">
        <v>-39170</v>
      </c>
      <c r="AS81" s="190">
        <v>-39170</v>
      </c>
      <c r="AU81" s="190">
        <v>0</v>
      </c>
      <c r="AV81" s="190">
        <v>-25014</v>
      </c>
      <c r="AW81" s="190">
        <v>-38418</v>
      </c>
      <c r="AX81" s="190">
        <v>-38418</v>
      </c>
      <c r="AZ81" s="190"/>
    </row>
    <row r="82" spans="1:52" hidden="1" x14ac:dyDescent="0.35">
      <c r="A82" s="135" t="s">
        <v>160</v>
      </c>
      <c r="B82" s="141"/>
      <c r="C82" s="141"/>
      <c r="D82" s="141"/>
      <c r="E82" s="257"/>
      <c r="F82" s="254"/>
      <c r="G82" s="257"/>
      <c r="H82" s="257"/>
      <c r="I82" s="257"/>
      <c r="J82" s="257"/>
      <c r="K82" s="254"/>
      <c r="L82" s="257"/>
      <c r="M82" s="257"/>
      <c r="N82" s="257"/>
      <c r="O82" s="257"/>
      <c r="P82" s="254"/>
      <c r="Q82" s="256"/>
      <c r="R82" s="256"/>
      <c r="S82" s="256"/>
      <c r="T82" s="256">
        <v>-2106</v>
      </c>
      <c r="U82" s="161"/>
      <c r="V82" s="256"/>
      <c r="W82" s="256"/>
      <c r="X82" s="256"/>
      <c r="Y82" s="256">
        <v>0</v>
      </c>
      <c r="AA82" s="188"/>
      <c r="AB82" s="188"/>
      <c r="AC82" s="188"/>
      <c r="AD82" s="188"/>
      <c r="AF82" s="188"/>
      <c r="AG82" s="188"/>
      <c r="AH82" s="188"/>
      <c r="AI82" s="188"/>
      <c r="AK82" s="188"/>
      <c r="AL82" s="188"/>
      <c r="AM82" s="188"/>
      <c r="AN82" s="188"/>
      <c r="AP82" s="188"/>
      <c r="AQ82" s="188"/>
      <c r="AR82" s="188"/>
      <c r="AS82" s="188"/>
      <c r="AU82" s="188">
        <v>0</v>
      </c>
      <c r="AV82" s="188"/>
      <c r="AW82" s="188"/>
      <c r="AX82" s="188"/>
      <c r="AZ82" s="188"/>
    </row>
    <row r="83" spans="1:52" hidden="1" x14ac:dyDescent="0.35">
      <c r="A83" s="133" t="s">
        <v>351</v>
      </c>
      <c r="B83" s="141"/>
      <c r="C83" s="141"/>
      <c r="D83" s="141"/>
      <c r="E83" s="253"/>
      <c r="F83" s="254"/>
      <c r="G83" s="253"/>
      <c r="H83" s="253"/>
      <c r="I83" s="253"/>
      <c r="J83" s="253"/>
      <c r="K83" s="254"/>
      <c r="L83" s="253"/>
      <c r="M83" s="253"/>
      <c r="N83" s="253"/>
      <c r="O83" s="253"/>
      <c r="P83" s="254"/>
      <c r="Q83" s="255"/>
      <c r="R83" s="255"/>
      <c r="S83" s="255"/>
      <c r="T83" s="255"/>
      <c r="U83" s="161"/>
      <c r="V83" s="255"/>
      <c r="W83" s="255"/>
      <c r="X83" s="255"/>
      <c r="Y83" s="255"/>
      <c r="AA83" s="190"/>
      <c r="AB83" s="190"/>
      <c r="AC83" s="190"/>
      <c r="AD83" s="190">
        <v>688</v>
      </c>
      <c r="AF83" s="190">
        <v>315</v>
      </c>
      <c r="AG83" s="190">
        <v>307</v>
      </c>
      <c r="AH83" s="190">
        <v>308</v>
      </c>
      <c r="AI83" s="190">
        <v>307</v>
      </c>
      <c r="AK83" s="190">
        <v>0</v>
      </c>
      <c r="AL83" s="190">
        <v>0</v>
      </c>
      <c r="AM83" s="190">
        <v>0</v>
      </c>
      <c r="AN83" s="190">
        <v>0</v>
      </c>
      <c r="AP83" s="190">
        <v>0</v>
      </c>
      <c r="AQ83" s="190">
        <v>0</v>
      </c>
      <c r="AR83" s="190">
        <v>0</v>
      </c>
      <c r="AS83" s="190">
        <v>0</v>
      </c>
      <c r="AU83" s="190">
        <v>0</v>
      </c>
      <c r="AV83" s="190">
        <v>0</v>
      </c>
      <c r="AW83" s="190">
        <v>0</v>
      </c>
      <c r="AX83" s="190">
        <v>0</v>
      </c>
      <c r="AZ83" s="190">
        <v>0</v>
      </c>
    </row>
    <row r="84" spans="1:52" ht="15" hidden="1" customHeight="1" x14ac:dyDescent="0.35">
      <c r="A84" s="135" t="s">
        <v>161</v>
      </c>
      <c r="B84" s="140"/>
      <c r="C84" s="140"/>
      <c r="D84" s="140"/>
      <c r="E84" s="257"/>
      <c r="F84" s="254"/>
      <c r="G84" s="257"/>
      <c r="H84" s="257"/>
      <c r="I84" s="257"/>
      <c r="J84" s="257"/>
      <c r="K84" s="254"/>
      <c r="L84" s="257"/>
      <c r="M84" s="257"/>
      <c r="N84" s="257"/>
      <c r="O84" s="257"/>
      <c r="P84" s="254"/>
      <c r="Q84" s="256"/>
      <c r="R84" s="256">
        <v>0</v>
      </c>
      <c r="S84" s="256"/>
      <c r="T84" s="256"/>
      <c r="U84" s="161"/>
      <c r="V84" s="256">
        <v>-17878.616470000001</v>
      </c>
      <c r="W84" s="256">
        <v>-17878.616470000001</v>
      </c>
      <c r="X84" s="256">
        <v>-17878.616470000001</v>
      </c>
      <c r="Y84" s="256">
        <v>-17878.616470000001</v>
      </c>
      <c r="AA84" s="188"/>
      <c r="AB84" s="188">
        <v>0</v>
      </c>
      <c r="AC84" s="188">
        <v>0</v>
      </c>
      <c r="AD84" s="188">
        <v>0</v>
      </c>
      <c r="AF84" s="188"/>
      <c r="AG84" s="188">
        <v>0</v>
      </c>
      <c r="AH84" s="188"/>
      <c r="AI84" s="188"/>
      <c r="AK84" s="188"/>
      <c r="AL84" s="188"/>
      <c r="AM84" s="188"/>
      <c r="AN84" s="188"/>
      <c r="AP84" s="188"/>
      <c r="AQ84" s="188"/>
      <c r="AR84" s="188"/>
      <c r="AS84" s="188"/>
      <c r="AU84" s="188">
        <v>0</v>
      </c>
      <c r="AV84" s="188"/>
      <c r="AW84" s="188"/>
      <c r="AX84" s="188"/>
      <c r="AZ84" s="188"/>
    </row>
    <row r="85" spans="1:52" ht="15" customHeight="1" x14ac:dyDescent="0.35">
      <c r="A85" s="133" t="s">
        <v>162</v>
      </c>
      <c r="B85" s="141">
        <v>285</v>
      </c>
      <c r="C85" s="141">
        <v>343.56758819999999</v>
      </c>
      <c r="D85" s="141">
        <v>411.53050409268201</v>
      </c>
      <c r="E85" s="253">
        <v>427.21330984001969</v>
      </c>
      <c r="F85" s="254"/>
      <c r="G85" s="253">
        <v>368.60230566837981</v>
      </c>
      <c r="H85" s="253">
        <v>66.273485778872598</v>
      </c>
      <c r="I85" s="253">
        <v>66.797978023638109</v>
      </c>
      <c r="J85" s="253">
        <v>70.301316280027407</v>
      </c>
      <c r="K85" s="254"/>
      <c r="L85" s="253">
        <v>4872.3363208372512</v>
      </c>
      <c r="M85" s="253">
        <v>4950.9507035061306</v>
      </c>
      <c r="N85" s="253">
        <v>5237.6282401332701</v>
      </c>
      <c r="O85" s="253">
        <v>9544.948547</v>
      </c>
      <c r="P85" s="254"/>
      <c r="Q85" s="255">
        <v>154.25732300000001</v>
      </c>
      <c r="R85" s="255">
        <v>552.18366000000003</v>
      </c>
      <c r="S85" s="255">
        <v>498.72683853130343</v>
      </c>
      <c r="T85" s="255">
        <v>180</v>
      </c>
      <c r="U85" s="161"/>
      <c r="V85" s="255">
        <v>76</v>
      </c>
      <c r="W85" s="255">
        <v>580</v>
      </c>
      <c r="X85" s="255">
        <v>1789</v>
      </c>
      <c r="Y85" s="255">
        <v>3794</v>
      </c>
      <c r="AA85" s="190">
        <v>933</v>
      </c>
      <c r="AB85" s="190">
        <v>1382</v>
      </c>
      <c r="AC85" s="190">
        <v>2032</v>
      </c>
      <c r="AD85" s="190">
        <v>92</v>
      </c>
      <c r="AF85" s="190">
        <v>13</v>
      </c>
      <c r="AG85" s="190">
        <v>1108</v>
      </c>
      <c r="AH85" s="190">
        <v>539</v>
      </c>
      <c r="AI85" s="190">
        <v>621</v>
      </c>
      <c r="AK85" s="190">
        <v>62</v>
      </c>
      <c r="AL85" s="190">
        <v>89</v>
      </c>
      <c r="AM85" s="190">
        <v>76</v>
      </c>
      <c r="AN85" s="190">
        <v>658</v>
      </c>
      <c r="AP85" s="190">
        <v>0</v>
      </c>
      <c r="AQ85" s="190">
        <v>409</v>
      </c>
      <c r="AR85" s="190">
        <v>111</v>
      </c>
      <c r="AS85" s="190">
        <v>0</v>
      </c>
      <c r="AU85" s="190">
        <v>23</v>
      </c>
      <c r="AV85" s="190">
        <v>55</v>
      </c>
      <c r="AW85" s="190">
        <v>63</v>
      </c>
      <c r="AX85" s="190">
        <v>80</v>
      </c>
      <c r="AZ85" s="190">
        <v>0</v>
      </c>
    </row>
    <row r="86" spans="1:52" x14ac:dyDescent="0.35">
      <c r="A86" s="135" t="s">
        <v>163</v>
      </c>
      <c r="B86" s="140">
        <v>-138</v>
      </c>
      <c r="C86" s="140">
        <v>-168.07549774</v>
      </c>
      <c r="D86" s="140">
        <v>-475.30521821876005</v>
      </c>
      <c r="E86" s="257">
        <v>-653.50019157280394</v>
      </c>
      <c r="F86" s="254"/>
      <c r="G86" s="257">
        <v>-240.309394</v>
      </c>
      <c r="H86" s="257">
        <v>-1755.000554</v>
      </c>
      <c r="I86" s="257">
        <v>-2034.7017232661699</v>
      </c>
      <c r="J86" s="257">
        <v>-2480.3658228803502</v>
      </c>
      <c r="K86" s="254"/>
      <c r="L86" s="257">
        <v>-319.63326113454099</v>
      </c>
      <c r="M86" s="257">
        <v>-772.63440345319793</v>
      </c>
      <c r="N86" s="257">
        <v>-1637.9349256027801</v>
      </c>
      <c r="O86" s="257">
        <v>-2112.49111336953</v>
      </c>
      <c r="P86" s="254"/>
      <c r="Q86" s="256">
        <v>-498.89282700000001</v>
      </c>
      <c r="R86" s="256">
        <v>-1768.0624849999999</v>
      </c>
      <c r="S86" s="256">
        <v>-6559.9043832700008</v>
      </c>
      <c r="T86" s="256">
        <v>-6656</v>
      </c>
      <c r="U86" s="161"/>
      <c r="V86" s="256">
        <v>-1689</v>
      </c>
      <c r="W86" s="256">
        <v>-8157</v>
      </c>
      <c r="X86" s="256">
        <v>-10297</v>
      </c>
      <c r="Y86" s="256">
        <v>-13354</v>
      </c>
      <c r="AA86" s="188">
        <v>-950</v>
      </c>
      <c r="AB86" s="188">
        <v>-2858</v>
      </c>
      <c r="AC86" s="188">
        <v>-1909</v>
      </c>
      <c r="AD86" s="188">
        <v>-376</v>
      </c>
      <c r="AF86" s="188">
        <v>-1</v>
      </c>
      <c r="AG86" s="188">
        <v>-1068</v>
      </c>
      <c r="AH86" s="188">
        <v>-242</v>
      </c>
      <c r="AI86" s="188">
        <v>-216</v>
      </c>
      <c r="AK86" s="188">
        <v>0</v>
      </c>
      <c r="AL86" s="188">
        <v>-7</v>
      </c>
      <c r="AM86" s="188">
        <v>-264</v>
      </c>
      <c r="AN86" s="188">
        <v>-321</v>
      </c>
      <c r="AP86" s="188">
        <v>-14</v>
      </c>
      <c r="AQ86" s="188">
        <v>-39</v>
      </c>
      <c r="AR86" s="188">
        <v>-46</v>
      </c>
      <c r="AS86" s="188">
        <v>-263</v>
      </c>
      <c r="AU86" s="188">
        <v>0</v>
      </c>
      <c r="AV86" s="188">
        <v>0</v>
      </c>
      <c r="AW86" s="188">
        <v>-325</v>
      </c>
      <c r="AX86" s="188">
        <v>-325</v>
      </c>
      <c r="AZ86" s="188">
        <v>0</v>
      </c>
    </row>
    <row r="87" spans="1:52" x14ac:dyDescent="0.35">
      <c r="A87" s="133" t="s">
        <v>164</v>
      </c>
      <c r="B87" s="141">
        <v>1970</v>
      </c>
      <c r="C87" s="141">
        <v>2730</v>
      </c>
      <c r="D87" s="141">
        <v>2283</v>
      </c>
      <c r="E87" s="253">
        <v>2525.8616508320501</v>
      </c>
      <c r="F87" s="254"/>
      <c r="G87" s="253">
        <v>-973.38409500000012</v>
      </c>
      <c r="H87" s="253">
        <v>-416.21745393898897</v>
      </c>
      <c r="I87" s="253">
        <v>260.99237327827001</v>
      </c>
      <c r="J87" s="253">
        <v>-141.42517465077401</v>
      </c>
      <c r="K87" s="254"/>
      <c r="L87" s="253">
        <v>576.78044835942512</v>
      </c>
      <c r="M87" s="253">
        <v>643.98689869821703</v>
      </c>
      <c r="N87" s="253">
        <v>2404.0196650656299</v>
      </c>
      <c r="O87" s="253">
        <v>52.5126482787418</v>
      </c>
      <c r="P87" s="254"/>
      <c r="Q87" s="255">
        <v>224.700669</v>
      </c>
      <c r="R87" s="255">
        <v>374.92978799999997</v>
      </c>
      <c r="S87" s="255">
        <v>3475.6469609999999</v>
      </c>
      <c r="T87" s="255">
        <v>1972</v>
      </c>
      <c r="U87" s="161"/>
      <c r="V87" s="255">
        <v>1742</v>
      </c>
      <c r="W87" s="255">
        <v>8983</v>
      </c>
      <c r="X87" s="255">
        <v>7932</v>
      </c>
      <c r="Y87" s="255">
        <v>11494</v>
      </c>
      <c r="AA87" s="190">
        <v>-3171</v>
      </c>
      <c r="AB87" s="190">
        <v>-6527</v>
      </c>
      <c r="AC87" s="190">
        <v>-5667</v>
      </c>
      <c r="AD87" s="190">
        <v>-7665</v>
      </c>
      <c r="AF87" s="190">
        <v>-1080.593597</v>
      </c>
      <c r="AG87" s="190">
        <v>-1908.574625</v>
      </c>
      <c r="AH87" s="190">
        <v>-1703.6497999999999</v>
      </c>
      <c r="AI87" s="190">
        <v>-2030.256858</v>
      </c>
      <c r="AK87" s="190">
        <v>912.78741500000001</v>
      </c>
      <c r="AL87" s="190">
        <v>31.387</v>
      </c>
      <c r="AM87" s="190">
        <v>631.31365600000004</v>
      </c>
      <c r="AN87" s="190">
        <v>-1931.4</v>
      </c>
      <c r="AP87" s="190">
        <v>-586.08000000000004</v>
      </c>
      <c r="AQ87" s="190">
        <v>-775.55</v>
      </c>
      <c r="AR87" s="190">
        <v>-1039.49</v>
      </c>
      <c r="AS87" s="190">
        <v>-425.18</v>
      </c>
      <c r="AU87" s="190">
        <v>-4717.7700000000004</v>
      </c>
      <c r="AV87" s="190">
        <v>-5715.93</v>
      </c>
      <c r="AW87" s="190">
        <v>-5799.26</v>
      </c>
      <c r="AX87" s="190">
        <v>-10506.025103</v>
      </c>
      <c r="AZ87" s="190">
        <v>-2359.3861010000001</v>
      </c>
    </row>
    <row r="88" spans="1:52" hidden="1" x14ac:dyDescent="0.35">
      <c r="A88" s="135" t="s">
        <v>221</v>
      </c>
      <c r="B88" s="140"/>
      <c r="C88" s="140">
        <v>0</v>
      </c>
      <c r="D88" s="140"/>
      <c r="E88" s="257"/>
      <c r="F88" s="254"/>
      <c r="G88" s="257"/>
      <c r="H88" s="257"/>
      <c r="I88" s="257"/>
      <c r="J88" s="257"/>
      <c r="K88" s="254"/>
      <c r="L88" s="257"/>
      <c r="M88" s="257"/>
      <c r="N88" s="257"/>
      <c r="O88" s="257"/>
      <c r="P88" s="254"/>
      <c r="Q88" s="256"/>
      <c r="R88" s="256"/>
      <c r="S88" s="256"/>
      <c r="T88" s="256"/>
      <c r="U88" s="161"/>
      <c r="V88" s="256"/>
      <c r="W88" s="256"/>
      <c r="X88" s="256"/>
      <c r="Y88" s="256">
        <v>0</v>
      </c>
      <c r="AA88" s="188"/>
      <c r="AB88" s="188"/>
      <c r="AC88" s="188"/>
      <c r="AD88" s="188"/>
      <c r="AF88" s="188"/>
      <c r="AG88" s="188"/>
      <c r="AH88" s="188"/>
      <c r="AI88" s="188"/>
      <c r="AK88" s="188"/>
      <c r="AL88" s="188"/>
      <c r="AM88" s="188"/>
      <c r="AN88" s="188"/>
      <c r="AP88" s="188"/>
      <c r="AQ88" s="188"/>
      <c r="AR88" s="188"/>
      <c r="AS88" s="188"/>
      <c r="AU88" s="188">
        <v>0</v>
      </c>
      <c r="AV88" s="188"/>
      <c r="AW88" s="188"/>
      <c r="AX88" s="188"/>
      <c r="AZ88" s="188"/>
    </row>
    <row r="89" spans="1:52" hidden="1" x14ac:dyDescent="0.35">
      <c r="A89" s="133" t="s">
        <v>165</v>
      </c>
      <c r="B89" s="141">
        <v>-1305</v>
      </c>
      <c r="C89" s="141">
        <v>-1959</v>
      </c>
      <c r="D89" s="141">
        <v>-945</v>
      </c>
      <c r="E89" s="253">
        <v>-1149.8397606432609</v>
      </c>
      <c r="F89" s="254"/>
      <c r="G89" s="253"/>
      <c r="H89" s="253"/>
      <c r="I89" s="253"/>
      <c r="J89" s="253"/>
      <c r="K89" s="254"/>
      <c r="L89" s="253"/>
      <c r="M89" s="253"/>
      <c r="N89" s="253"/>
      <c r="O89" s="253"/>
      <c r="P89" s="254"/>
      <c r="Q89" s="255"/>
      <c r="R89" s="255"/>
      <c r="S89" s="255"/>
      <c r="T89" s="255"/>
      <c r="U89" s="161"/>
      <c r="V89" s="255"/>
      <c r="W89" s="255"/>
      <c r="X89" s="255"/>
      <c r="Y89" s="255">
        <v>0</v>
      </c>
      <c r="AA89" s="190"/>
      <c r="AB89" s="190"/>
      <c r="AC89" s="190"/>
      <c r="AD89" s="190"/>
      <c r="AF89" s="190"/>
      <c r="AG89" s="190"/>
      <c r="AH89" s="190"/>
      <c r="AI89" s="190"/>
      <c r="AK89" s="190"/>
      <c r="AL89" s="190"/>
      <c r="AM89" s="190"/>
      <c r="AN89" s="190"/>
      <c r="AP89" s="190"/>
      <c r="AQ89" s="190"/>
      <c r="AR89" s="190"/>
      <c r="AS89" s="190"/>
      <c r="AU89" s="190">
        <v>0</v>
      </c>
      <c r="AV89" s="190"/>
      <c r="AW89" s="190"/>
      <c r="AX89" s="190"/>
      <c r="AZ89" s="190"/>
    </row>
    <row r="90" spans="1:52" ht="15" customHeight="1" x14ac:dyDescent="0.35">
      <c r="A90" s="135" t="s">
        <v>166</v>
      </c>
      <c r="B90" s="140">
        <v>-123</v>
      </c>
      <c r="C90" s="140">
        <v>-383.52247125355001</v>
      </c>
      <c r="D90" s="140">
        <v>-617.29472561439911</v>
      </c>
      <c r="E90" s="257">
        <v>-925.46651137594472</v>
      </c>
      <c r="F90" s="254"/>
      <c r="G90" s="257">
        <v>-256.38547591877102</v>
      </c>
      <c r="H90" s="257">
        <v>-547.24295287538359</v>
      </c>
      <c r="I90" s="257">
        <v>-839.21643425943444</v>
      </c>
      <c r="J90" s="257">
        <v>-1110.8752147617975</v>
      </c>
      <c r="K90" s="254"/>
      <c r="L90" s="257">
        <v>-280.55664083508356</v>
      </c>
      <c r="M90" s="257">
        <v>-702.45515807203299</v>
      </c>
      <c r="N90" s="257">
        <v>-1096.0759930000002</v>
      </c>
      <c r="O90" s="257">
        <v>-1598.6322360000001</v>
      </c>
      <c r="P90" s="254"/>
      <c r="Q90" s="256">
        <v>-301.75865299999998</v>
      </c>
      <c r="R90" s="256">
        <v>-676.258284</v>
      </c>
      <c r="S90" s="256">
        <v>-1054.063118</v>
      </c>
      <c r="T90" s="256">
        <v>-1354</v>
      </c>
      <c r="U90" s="161"/>
      <c r="V90" s="256">
        <v>-450</v>
      </c>
      <c r="W90" s="256">
        <v>-837</v>
      </c>
      <c r="X90" s="256">
        <v>-1323</v>
      </c>
      <c r="Y90" s="256">
        <v>-1883</v>
      </c>
      <c r="AA90" s="188">
        <v>-535</v>
      </c>
      <c r="AB90" s="188">
        <v>-937</v>
      </c>
      <c r="AC90" s="188">
        <v>-1363</v>
      </c>
      <c r="AD90" s="188">
        <v>-1789</v>
      </c>
      <c r="AF90" s="188">
        <v>-391</v>
      </c>
      <c r="AG90" s="188">
        <v>-428</v>
      </c>
      <c r="AH90" s="188">
        <v>-733</v>
      </c>
      <c r="AI90" s="188">
        <v>-1230.5</v>
      </c>
      <c r="AK90" s="188">
        <v>-369.5</v>
      </c>
      <c r="AL90" s="188">
        <v>-974.5</v>
      </c>
      <c r="AM90" s="188">
        <v>-1963.5</v>
      </c>
      <c r="AN90" s="188">
        <v>-2569.5</v>
      </c>
      <c r="AP90" s="188">
        <v>-923.5</v>
      </c>
      <c r="AQ90" s="188">
        <v>-1752</v>
      </c>
      <c r="AR90" s="188">
        <v>-2757</v>
      </c>
      <c r="AS90" s="188">
        <v>-3507</v>
      </c>
      <c r="AU90" s="188">
        <v>-644</v>
      </c>
      <c r="AV90" s="188">
        <v>-1379</v>
      </c>
      <c r="AW90" s="188">
        <v>-1980</v>
      </c>
      <c r="AX90" s="188">
        <v>-2636</v>
      </c>
      <c r="AZ90" s="188">
        <v>0</v>
      </c>
    </row>
    <row r="91" spans="1:52" ht="15" customHeight="1" x14ac:dyDescent="0.35">
      <c r="A91" s="133" t="s">
        <v>167</v>
      </c>
      <c r="B91" s="141"/>
      <c r="C91" s="141"/>
      <c r="D91" s="141"/>
      <c r="E91" s="253"/>
      <c r="F91" s="254"/>
      <c r="G91" s="253"/>
      <c r="H91" s="253"/>
      <c r="I91" s="253"/>
      <c r="J91" s="253"/>
      <c r="K91" s="254"/>
      <c r="L91" s="253"/>
      <c r="M91" s="253"/>
      <c r="N91" s="253"/>
      <c r="O91" s="253"/>
      <c r="P91" s="254"/>
      <c r="Q91" s="255"/>
      <c r="R91" s="255"/>
      <c r="S91" s="255"/>
      <c r="T91" s="255"/>
      <c r="U91" s="161"/>
      <c r="V91" s="255">
        <v>-395.40276599999999</v>
      </c>
      <c r="W91" s="255">
        <v>-1471.1645673410799</v>
      </c>
      <c r="X91" s="255">
        <v>-1889.47367134108</v>
      </c>
      <c r="Y91" s="255">
        <v>-2377.8000000000002</v>
      </c>
      <c r="AA91" s="190">
        <v>-684.49383499999999</v>
      </c>
      <c r="AB91" s="190">
        <v>-1446.0382219999999</v>
      </c>
      <c r="AC91" s="190">
        <v>-3467.7701017618301</v>
      </c>
      <c r="AD91" s="190">
        <v>-3794</v>
      </c>
      <c r="AF91" s="190">
        <v>-757.75857143770804</v>
      </c>
      <c r="AG91" s="190">
        <v>-2836.2284019477402</v>
      </c>
      <c r="AH91" s="190">
        <v>-3564.8621371802201</v>
      </c>
      <c r="AI91" s="190">
        <v>-5177.21</v>
      </c>
      <c r="AK91" s="190">
        <v>-1305.003794281</v>
      </c>
      <c r="AL91" s="190">
        <v>-2359.0343744964198</v>
      </c>
      <c r="AM91" s="190">
        <v>-3457.9138040121497</v>
      </c>
      <c r="AN91" s="190">
        <v>-4426.32</v>
      </c>
      <c r="AP91" s="190">
        <v>-1252.6183741648788</v>
      </c>
      <c r="AQ91" s="190">
        <v>-2155.9153548094</v>
      </c>
      <c r="AR91" s="190">
        <v>-3412.9305075695202</v>
      </c>
      <c r="AS91" s="190">
        <v>-4544.88</v>
      </c>
      <c r="AU91" s="190">
        <v>-1317.65</v>
      </c>
      <c r="AV91" s="190">
        <v>-2540.5300000000002</v>
      </c>
      <c r="AW91" s="190">
        <v>-3787.03</v>
      </c>
      <c r="AX91" s="190">
        <v>-5350.2166785254494</v>
      </c>
      <c r="AZ91" s="190">
        <v>-1381.8675089414598</v>
      </c>
    </row>
    <row r="92" spans="1:52" ht="15" customHeight="1" x14ac:dyDescent="0.35">
      <c r="A92" s="135" t="s">
        <v>194</v>
      </c>
      <c r="B92" s="140"/>
      <c r="C92" s="140"/>
      <c r="D92" s="140"/>
      <c r="E92" s="257"/>
      <c r="F92" s="254"/>
      <c r="G92" s="257"/>
      <c r="H92" s="257"/>
      <c r="I92" s="257"/>
      <c r="J92" s="257"/>
      <c r="K92" s="254"/>
      <c r="L92" s="257"/>
      <c r="M92" s="257">
        <v>1555.6397007</v>
      </c>
      <c r="N92" s="257">
        <v>577.00571952122391</v>
      </c>
      <c r="O92" s="257">
        <v>606.455635021224</v>
      </c>
      <c r="P92" s="254"/>
      <c r="Q92" s="256"/>
      <c r="R92" s="256"/>
      <c r="S92" s="256"/>
      <c r="T92" s="256"/>
      <c r="U92" s="161"/>
      <c r="V92" s="256"/>
      <c r="W92" s="256"/>
      <c r="X92" s="256"/>
      <c r="Y92" s="256"/>
      <c r="AA92" s="188"/>
      <c r="AB92" s="188"/>
      <c r="AC92" s="188"/>
      <c r="AD92" s="188"/>
      <c r="AF92" s="188"/>
      <c r="AG92" s="188"/>
      <c r="AH92" s="188"/>
      <c r="AI92" s="188"/>
      <c r="AK92" s="188"/>
      <c r="AL92" s="188"/>
      <c r="AM92" s="188"/>
      <c r="AN92" s="188"/>
      <c r="AP92" s="188"/>
      <c r="AQ92" s="188"/>
      <c r="AR92" s="188"/>
      <c r="AS92" s="188"/>
      <c r="AU92" s="188">
        <v>0</v>
      </c>
      <c r="AV92" s="188"/>
      <c r="AW92" s="188"/>
      <c r="AX92" s="188"/>
      <c r="AZ92" s="188"/>
    </row>
    <row r="93" spans="1:52" s="33" customFormat="1" ht="15" customHeight="1" x14ac:dyDescent="0.35">
      <c r="A93" s="98" t="s">
        <v>346</v>
      </c>
      <c r="B93" s="142">
        <v>765</v>
      </c>
      <c r="C93" s="142">
        <v>-5505</v>
      </c>
      <c r="D93" s="142">
        <v>-5279</v>
      </c>
      <c r="E93" s="263">
        <v>-5653.0859305307458</v>
      </c>
      <c r="F93" s="252"/>
      <c r="G93" s="263">
        <v>-940.48701208694138</v>
      </c>
      <c r="H93" s="263">
        <v>-15046.939408862048</v>
      </c>
      <c r="I93" s="263">
        <v>-14892.603483710247</v>
      </c>
      <c r="J93" s="263">
        <v>-15709.490069459445</v>
      </c>
      <c r="K93" s="252"/>
      <c r="L93" s="263">
        <v>4891</v>
      </c>
      <c r="M93" s="263">
        <v>-3665</v>
      </c>
      <c r="N93" s="263">
        <v>-3788</v>
      </c>
      <c r="O93" s="263">
        <v>-2694</v>
      </c>
      <c r="P93" s="252"/>
      <c r="Q93" s="260">
        <v>-307.18250977999998</v>
      </c>
      <c r="R93" s="260">
        <v>-16221.90425086</v>
      </c>
      <c r="S93" s="260">
        <v>-18273.289703738694</v>
      </c>
      <c r="T93" s="260">
        <v>-22512</v>
      </c>
      <c r="U93" s="197"/>
      <c r="V93" s="260">
        <v>-18443.019236</v>
      </c>
      <c r="W93" s="260">
        <v>-33230.781037341083</v>
      </c>
      <c r="X93" s="260">
        <v>-36027.090141341083</v>
      </c>
      <c r="Y93" s="260">
        <v>-44655.48</v>
      </c>
      <c r="Z93" s="261"/>
      <c r="AA93" s="259">
        <v>-4373.4938350000002</v>
      </c>
      <c r="AB93" s="259">
        <v>-14598.269899999999</v>
      </c>
      <c r="AC93" s="259">
        <v>-27614.433649761831</v>
      </c>
      <c r="AD93" s="259">
        <v>-29868.55</v>
      </c>
      <c r="AF93" s="259">
        <v>-1762.3521684377081</v>
      </c>
      <c r="AG93" s="259">
        <v>-30931.305548947741</v>
      </c>
      <c r="AH93" s="259">
        <v>-44588.544319180219</v>
      </c>
      <c r="AI93" s="259">
        <f>SUM(AI76:AI92)</f>
        <v>-46666.046858000002</v>
      </c>
      <c r="AK93" s="259">
        <v>-553.71637928099994</v>
      </c>
      <c r="AL93" s="259">
        <v>-29548.476010496419</v>
      </c>
      <c r="AM93" s="259">
        <f>SUM(AM76:AM91)</f>
        <v>-47239.524601012148</v>
      </c>
      <c r="AN93" s="259">
        <v>-50781.26</v>
      </c>
      <c r="AP93" s="259">
        <v>-2734.2</v>
      </c>
      <c r="AQ93" s="259">
        <v>-32634.47</v>
      </c>
      <c r="AR93" s="259">
        <v>-46126.42</v>
      </c>
      <c r="AS93" s="259">
        <v>-47672.06</v>
      </c>
      <c r="AU93" s="259">
        <v>-7558.42</v>
      </c>
      <c r="AV93" s="259">
        <v>-35479.46</v>
      </c>
      <c r="AW93" s="259">
        <v>-51114.29</v>
      </c>
      <c r="AX93" s="259">
        <v>-57992.241781525452</v>
      </c>
      <c r="AZ93" s="259">
        <v>-4267.2536099414601</v>
      </c>
    </row>
    <row r="94" spans="1:52" s="105" customFormat="1" ht="15" customHeight="1" x14ac:dyDescent="0.35">
      <c r="A94" s="135"/>
      <c r="B94" s="130"/>
      <c r="C94" s="130"/>
      <c r="D94" s="130"/>
      <c r="E94" s="290"/>
      <c r="F94" s="252"/>
      <c r="G94" s="290"/>
      <c r="H94" s="290"/>
      <c r="I94" s="290"/>
      <c r="J94" s="290"/>
      <c r="K94" s="252"/>
      <c r="L94" s="290"/>
      <c r="M94" s="290"/>
      <c r="N94" s="290"/>
      <c r="O94" s="290"/>
      <c r="P94" s="252"/>
      <c r="Q94" s="261"/>
      <c r="R94" s="261"/>
      <c r="S94" s="261"/>
      <c r="T94" s="261"/>
      <c r="U94" s="197"/>
      <c r="V94" s="261"/>
      <c r="W94" s="261"/>
      <c r="X94" s="261"/>
      <c r="Y94" s="261"/>
      <c r="Z94" s="261"/>
      <c r="AA94" s="264"/>
      <c r="AB94" s="264"/>
      <c r="AC94" s="264"/>
      <c r="AD94" s="264"/>
      <c r="AF94" s="264"/>
      <c r="AG94" s="264"/>
      <c r="AH94" s="264"/>
      <c r="AI94" s="264"/>
      <c r="AK94" s="264"/>
      <c r="AL94" s="264"/>
      <c r="AM94" s="264"/>
      <c r="AN94" s="264"/>
      <c r="AP94" s="264"/>
      <c r="AQ94" s="264"/>
      <c r="AR94" s="264"/>
      <c r="AS94" s="264"/>
      <c r="AU94" s="264"/>
      <c r="AV94" s="264"/>
      <c r="AW94" s="264"/>
      <c r="AX94" s="264"/>
      <c r="AZ94" s="264"/>
    </row>
    <row r="95" spans="1:52" ht="15" customHeight="1" x14ac:dyDescent="0.35">
      <c r="A95" s="98" t="s">
        <v>347</v>
      </c>
      <c r="B95" s="99">
        <v>441</v>
      </c>
      <c r="C95" s="99">
        <v>2590</v>
      </c>
      <c r="D95" s="99">
        <v>2067</v>
      </c>
      <c r="E95" s="263">
        <v>11811.376161185755</v>
      </c>
      <c r="F95" s="252"/>
      <c r="G95" s="263">
        <v>-2840.0889994302347</v>
      </c>
      <c r="H95" s="263">
        <v>-6341.4241188742617</v>
      </c>
      <c r="I95" s="263">
        <v>-4419.8010062230442</v>
      </c>
      <c r="J95" s="263">
        <v>-5503.4375861335993</v>
      </c>
      <c r="K95" s="252"/>
      <c r="L95" s="263">
        <v>4492</v>
      </c>
      <c r="M95" s="263">
        <v>3082</v>
      </c>
      <c r="N95" s="263">
        <v>-422</v>
      </c>
      <c r="O95" s="263">
        <v>-755.50937083984013</v>
      </c>
      <c r="P95" s="252"/>
      <c r="Q95" s="260">
        <v>1043.5116519520204</v>
      </c>
      <c r="R95" s="260">
        <v>-977.79727856143472</v>
      </c>
      <c r="S95" s="260">
        <v>-1190.0225200306315</v>
      </c>
      <c r="T95" s="260">
        <v>644.48618760638783</v>
      </c>
      <c r="U95" s="197"/>
      <c r="V95" s="260">
        <v>-5014.5037189043305</v>
      </c>
      <c r="W95" s="260">
        <v>-3946.3930306362599</v>
      </c>
      <c r="X95" s="260">
        <v>-2956.0342067929596</v>
      </c>
      <c r="Y95" s="260">
        <v>9212.33</v>
      </c>
      <c r="Z95" s="261"/>
      <c r="AA95" s="259">
        <v>6818.1940445358605</v>
      </c>
      <c r="AB95" s="259">
        <v>1262.7238574760486</v>
      </c>
      <c r="AC95" s="259">
        <v>1325.6352644732578</v>
      </c>
      <c r="AD95" s="259">
        <v>-3432.09</v>
      </c>
      <c r="AF95" s="259">
        <v>1785.1964977296377</v>
      </c>
      <c r="AG95" s="259">
        <v>1647.4372602304575</v>
      </c>
      <c r="AH95" s="259">
        <v>3953.7037764252891</v>
      </c>
      <c r="AI95" s="259">
        <f>AI93+AI47+AI73</f>
        <v>11001.696142000001</v>
      </c>
      <c r="AK95" s="259">
        <v>2893.5520824290061</v>
      </c>
      <c r="AL95" s="259">
        <v>7573.8285032635722</v>
      </c>
      <c r="AM95" s="259">
        <v>2740.2698207478825</v>
      </c>
      <c r="AN95" s="259">
        <v>2153.67</v>
      </c>
      <c r="AP95" s="259">
        <v>1944.89</v>
      </c>
      <c r="AQ95" s="259">
        <v>-3358.08</v>
      </c>
      <c r="AR95" s="259">
        <v>-2657.22</v>
      </c>
      <c r="AS95" s="259">
        <v>2954.62</v>
      </c>
      <c r="AU95" s="259">
        <v>-2247.9499999999998</v>
      </c>
      <c r="AV95" s="259">
        <v>-2682.28</v>
      </c>
      <c r="AW95" s="259">
        <v>-7910.0290994637471</v>
      </c>
      <c r="AX95" s="259">
        <v>-366.72915552545601</v>
      </c>
      <c r="AZ95" s="259">
        <v>-3182.6350405205003</v>
      </c>
    </row>
    <row r="96" spans="1:52" s="105" customFormat="1" ht="15" customHeight="1" x14ac:dyDescent="0.35">
      <c r="A96" s="135"/>
      <c r="B96" s="291"/>
      <c r="C96" s="291"/>
      <c r="D96" s="291"/>
      <c r="E96" s="257"/>
      <c r="F96" s="254"/>
      <c r="G96" s="257"/>
      <c r="H96" s="257"/>
      <c r="I96" s="257"/>
      <c r="J96" s="257"/>
      <c r="K96" s="254"/>
      <c r="L96" s="257"/>
      <c r="M96" s="257"/>
      <c r="N96" s="257"/>
      <c r="O96" s="257"/>
      <c r="P96" s="254"/>
      <c r="Q96" s="256"/>
      <c r="R96" s="256"/>
      <c r="S96" s="256"/>
      <c r="T96" s="256"/>
      <c r="U96" s="161"/>
      <c r="V96" s="256"/>
      <c r="W96" s="256"/>
      <c r="X96" s="256"/>
      <c r="Y96" s="256"/>
      <c r="Z96" s="256"/>
      <c r="AA96" s="188"/>
      <c r="AB96" s="188"/>
      <c r="AC96" s="188"/>
      <c r="AD96" s="188"/>
      <c r="AF96" s="188"/>
      <c r="AG96" s="188"/>
      <c r="AH96" s="188"/>
      <c r="AI96" s="188"/>
      <c r="AK96" s="188"/>
      <c r="AL96" s="188"/>
      <c r="AM96" s="188"/>
      <c r="AN96" s="188"/>
      <c r="AP96" s="188"/>
      <c r="AQ96" s="188"/>
      <c r="AR96" s="188"/>
      <c r="AS96" s="188"/>
      <c r="AU96" s="188"/>
      <c r="AV96" s="188"/>
      <c r="AW96" s="188"/>
      <c r="AX96" s="188"/>
      <c r="AZ96" s="188"/>
    </row>
    <row r="97" spans="1:52" ht="15" customHeight="1" x14ac:dyDescent="0.35">
      <c r="A97" s="133" t="s">
        <v>168</v>
      </c>
      <c r="B97" s="137"/>
      <c r="C97" s="137"/>
      <c r="D97" s="137"/>
      <c r="E97" s="253"/>
      <c r="F97" s="254"/>
      <c r="G97" s="253"/>
      <c r="H97" s="253"/>
      <c r="I97" s="253"/>
      <c r="J97" s="253"/>
      <c r="K97" s="254"/>
      <c r="L97" s="253"/>
      <c r="M97" s="253"/>
      <c r="N97" s="253"/>
      <c r="O97" s="253">
        <v>403.71050086098307</v>
      </c>
      <c r="P97" s="254"/>
      <c r="Q97" s="255">
        <v>176.63874194000002</v>
      </c>
      <c r="R97" s="255">
        <v>1103.6329162500001</v>
      </c>
      <c r="S97" s="255">
        <v>113.85553</v>
      </c>
      <c r="T97" s="255">
        <v>122</v>
      </c>
      <c r="U97" s="161"/>
      <c r="V97" s="255">
        <v>-55</v>
      </c>
      <c r="W97" s="255">
        <v>-171.05344299999999</v>
      </c>
      <c r="X97" s="255">
        <v>430.94655699999998</v>
      </c>
      <c r="Y97" s="255">
        <v>527.94655699999998</v>
      </c>
      <c r="AA97" s="190">
        <v>88</v>
      </c>
      <c r="AB97" s="190">
        <v>108</v>
      </c>
      <c r="AC97" s="190">
        <v>108</v>
      </c>
      <c r="AD97" s="190">
        <v>169</v>
      </c>
      <c r="AF97" s="190">
        <v>520</v>
      </c>
      <c r="AG97" s="190">
        <v>220</v>
      </c>
      <c r="AH97" s="190">
        <v>220</v>
      </c>
      <c r="AI97" s="190">
        <v>-17</v>
      </c>
      <c r="AK97" s="190">
        <v>219</v>
      </c>
      <c r="AL97" s="190">
        <v>81</v>
      </c>
      <c r="AM97" s="190">
        <v>640</v>
      </c>
      <c r="AN97" s="190">
        <v>520</v>
      </c>
      <c r="AP97" s="190">
        <v>-80</v>
      </c>
      <c r="AQ97" s="190">
        <v>-80</v>
      </c>
      <c r="AR97" s="190">
        <v>34</v>
      </c>
      <c r="AS97" s="190">
        <v>-47</v>
      </c>
      <c r="AU97" s="190">
        <v>0</v>
      </c>
      <c r="AV97" s="190">
        <v>107.4</v>
      </c>
      <c r="AW97" s="190">
        <v>-38.5</v>
      </c>
      <c r="AX97" s="190">
        <v>80</v>
      </c>
      <c r="AZ97" s="190">
        <v>351</v>
      </c>
    </row>
    <row r="98" spans="1:52" s="105" customFormat="1" ht="15" customHeight="1" x14ac:dyDescent="0.35">
      <c r="A98" s="135"/>
      <c r="B98" s="291"/>
      <c r="C98" s="291"/>
      <c r="D98" s="291"/>
      <c r="E98" s="257"/>
      <c r="F98" s="254"/>
      <c r="G98" s="257"/>
      <c r="H98" s="257"/>
      <c r="I98" s="257"/>
      <c r="J98" s="257"/>
      <c r="K98" s="254"/>
      <c r="L98" s="257"/>
      <c r="M98" s="257"/>
      <c r="N98" s="257"/>
      <c r="O98" s="257"/>
      <c r="P98" s="254"/>
      <c r="Q98" s="256"/>
      <c r="R98" s="256"/>
      <c r="S98" s="256"/>
      <c r="T98" s="256"/>
      <c r="U98" s="161"/>
      <c r="V98" s="256"/>
      <c r="W98" s="256"/>
      <c r="X98" s="256"/>
      <c r="Y98" s="256"/>
      <c r="Z98" s="256"/>
      <c r="AA98" s="188"/>
      <c r="AB98" s="188"/>
      <c r="AC98" s="188"/>
      <c r="AD98" s="188"/>
      <c r="AF98" s="188"/>
      <c r="AG98" s="188"/>
      <c r="AH98" s="188"/>
      <c r="AI98" s="188"/>
      <c r="AK98" s="188"/>
      <c r="AL98" s="188"/>
      <c r="AM98" s="188"/>
      <c r="AN98" s="188"/>
      <c r="AP98" s="188"/>
      <c r="AQ98" s="188"/>
      <c r="AR98" s="188"/>
      <c r="AS98" s="188"/>
      <c r="AU98" s="188"/>
      <c r="AV98" s="188"/>
      <c r="AW98" s="188"/>
      <c r="AX98" s="188"/>
      <c r="AZ98" s="188"/>
    </row>
    <row r="99" spans="1:52" ht="15" customHeight="1" x14ac:dyDescent="0.35">
      <c r="A99" s="98" t="s">
        <v>169</v>
      </c>
      <c r="B99" s="138">
        <v>12056</v>
      </c>
      <c r="C99" s="138">
        <v>12055</v>
      </c>
      <c r="D99" s="138">
        <v>12056</v>
      </c>
      <c r="E99" s="263">
        <v>12055.522791040292</v>
      </c>
      <c r="F99" s="252"/>
      <c r="G99" s="263">
        <v>23977.929198703474</v>
      </c>
      <c r="H99" s="263">
        <v>23937.532978425024</v>
      </c>
      <c r="I99" s="263">
        <v>23937.532978425024</v>
      </c>
      <c r="J99" s="263">
        <v>23937.532978425024</v>
      </c>
      <c r="K99" s="252"/>
      <c r="L99" s="263">
        <v>20048.445742860982</v>
      </c>
      <c r="M99" s="263">
        <v>20048.445742860982</v>
      </c>
      <c r="N99" s="263">
        <v>20048.445742860982</v>
      </c>
      <c r="O99" s="263">
        <v>20012.511608039938</v>
      </c>
      <c r="P99" s="252"/>
      <c r="Q99" s="260">
        <v>19660.826939000002</v>
      </c>
      <c r="R99" s="260">
        <v>19660.826939000002</v>
      </c>
      <c r="S99" s="260">
        <v>19660.826939000002</v>
      </c>
      <c r="T99" s="260">
        <v>19660.826939000002</v>
      </c>
      <c r="U99" s="197"/>
      <c r="V99" s="260">
        <v>20427</v>
      </c>
      <c r="W99" s="260">
        <v>20427</v>
      </c>
      <c r="X99" s="260">
        <v>20427</v>
      </c>
      <c r="Y99" s="260">
        <v>20427</v>
      </c>
      <c r="Z99" s="261"/>
      <c r="AA99" s="259">
        <v>30167</v>
      </c>
      <c r="AB99" s="259">
        <v>30167</v>
      </c>
      <c r="AC99" s="259">
        <v>30167</v>
      </c>
      <c r="AD99" s="259">
        <v>30167</v>
      </c>
      <c r="AF99" s="259">
        <v>26904</v>
      </c>
      <c r="AG99" s="259">
        <v>26904</v>
      </c>
      <c r="AH99" s="259">
        <v>26904</v>
      </c>
      <c r="AI99" s="259">
        <v>26904</v>
      </c>
      <c r="AK99" s="259">
        <v>37889</v>
      </c>
      <c r="AL99" s="259">
        <v>37889</v>
      </c>
      <c r="AM99" s="259">
        <v>37889</v>
      </c>
      <c r="AN99" s="259">
        <v>37889</v>
      </c>
      <c r="AP99" s="259">
        <v>40563</v>
      </c>
      <c r="AQ99" s="259">
        <v>40563</v>
      </c>
      <c r="AR99" s="259">
        <v>40563</v>
      </c>
      <c r="AS99" s="259">
        <v>40563</v>
      </c>
      <c r="AU99" s="259">
        <v>43471</v>
      </c>
      <c r="AV99" s="259">
        <v>43471</v>
      </c>
      <c r="AW99" s="259">
        <v>43471</v>
      </c>
      <c r="AX99" s="259">
        <v>43471</v>
      </c>
      <c r="AZ99" s="259">
        <v>43185</v>
      </c>
    </row>
    <row r="100" spans="1:52" s="105" customFormat="1" ht="15" customHeight="1" x14ac:dyDescent="0.35">
      <c r="A100" s="135"/>
      <c r="B100" s="291"/>
      <c r="C100" s="291"/>
      <c r="D100" s="291"/>
      <c r="E100" s="290"/>
      <c r="F100" s="252"/>
      <c r="G100" s="290"/>
      <c r="H100" s="290"/>
      <c r="I100" s="290"/>
      <c r="J100" s="290"/>
      <c r="K100" s="252"/>
      <c r="L100" s="290"/>
      <c r="M100" s="290"/>
      <c r="N100" s="290"/>
      <c r="O100" s="290"/>
      <c r="P100" s="252"/>
      <c r="Q100" s="261"/>
      <c r="R100" s="261"/>
      <c r="S100" s="261"/>
      <c r="T100" s="261"/>
      <c r="U100" s="197"/>
      <c r="V100" s="261"/>
      <c r="W100" s="261"/>
      <c r="X100" s="261"/>
      <c r="Y100" s="261"/>
      <c r="Z100" s="261"/>
      <c r="AA100" s="264"/>
      <c r="AB100" s="264"/>
      <c r="AC100" s="264"/>
      <c r="AD100" s="264"/>
      <c r="AF100" s="264"/>
      <c r="AG100" s="264"/>
      <c r="AH100" s="264"/>
      <c r="AI100" s="264"/>
      <c r="AK100" s="264"/>
      <c r="AL100" s="264"/>
      <c r="AM100" s="264"/>
      <c r="AN100" s="264"/>
      <c r="AP100" s="264"/>
      <c r="AQ100" s="264"/>
      <c r="AR100" s="264"/>
      <c r="AS100" s="264"/>
      <c r="AU100" s="264"/>
      <c r="AV100" s="264"/>
      <c r="AW100" s="264"/>
      <c r="AX100" s="264"/>
      <c r="AZ100" s="264"/>
    </row>
    <row r="101" spans="1:52" ht="15" customHeight="1" x14ac:dyDescent="0.35">
      <c r="A101" s="98" t="s">
        <v>170</v>
      </c>
      <c r="B101" s="138"/>
      <c r="C101" s="138"/>
      <c r="D101" s="138">
        <v>0</v>
      </c>
      <c r="E101" s="263">
        <v>65.651549141090001</v>
      </c>
      <c r="F101" s="252"/>
      <c r="G101" s="263">
        <v>757.73245666400021</v>
      </c>
      <c r="H101" s="263">
        <v>1613.2502810399674</v>
      </c>
      <c r="I101" s="263">
        <v>1613.2502810399674</v>
      </c>
      <c r="J101" s="263">
        <v>1613.2502810399674</v>
      </c>
      <c r="K101" s="252"/>
      <c r="L101" s="263">
        <v>43.089557762600506</v>
      </c>
      <c r="M101" s="263"/>
      <c r="N101" s="263">
        <v>58.995997037000507</v>
      </c>
      <c r="O101" s="263"/>
      <c r="P101" s="252"/>
      <c r="Q101" s="260"/>
      <c r="R101" s="260"/>
      <c r="S101" s="260"/>
      <c r="T101" s="260"/>
      <c r="U101" s="197"/>
      <c r="V101" s="260"/>
      <c r="W101" s="260"/>
      <c r="X101" s="260"/>
      <c r="Y101" s="260"/>
      <c r="Z101" s="261"/>
      <c r="AA101" s="259"/>
      <c r="AB101" s="259"/>
      <c r="AC101" s="259"/>
      <c r="AD101" s="259"/>
      <c r="AF101" s="259"/>
      <c r="AG101" s="259"/>
      <c r="AH101" s="259"/>
      <c r="AI101" s="259"/>
      <c r="AK101" s="259"/>
      <c r="AL101" s="259"/>
      <c r="AM101" s="259"/>
      <c r="AN101" s="259"/>
      <c r="AP101" s="259"/>
      <c r="AQ101" s="259"/>
      <c r="AR101" s="259"/>
      <c r="AS101" s="259"/>
      <c r="AU101" s="259">
        <v>0</v>
      </c>
      <c r="AV101" s="259"/>
      <c r="AW101" s="259"/>
      <c r="AX101" s="259"/>
      <c r="AZ101" s="259"/>
    </row>
    <row r="102" spans="1:52" s="105" customFormat="1" ht="15" hidden="1" customHeight="1" x14ac:dyDescent="0.35">
      <c r="A102" s="135" t="s">
        <v>171</v>
      </c>
      <c r="B102" s="289"/>
      <c r="C102" s="289"/>
      <c r="D102" s="289"/>
      <c r="E102" s="257"/>
      <c r="F102" s="254"/>
      <c r="G102" s="257"/>
      <c r="H102" s="257"/>
      <c r="I102" s="257"/>
      <c r="J102" s="257"/>
      <c r="K102" s="254"/>
      <c r="L102" s="257"/>
      <c r="M102" s="257"/>
      <c r="N102" s="257"/>
      <c r="O102" s="257"/>
      <c r="P102" s="254"/>
      <c r="Q102" s="256"/>
      <c r="R102" s="256"/>
      <c r="S102" s="256"/>
      <c r="T102" s="256"/>
      <c r="U102" s="161"/>
      <c r="V102" s="256"/>
      <c r="W102" s="256"/>
      <c r="X102" s="256"/>
      <c r="Y102" s="256">
        <v>0</v>
      </c>
      <c r="Z102" s="256"/>
      <c r="AA102" s="188"/>
      <c r="AB102" s="188"/>
      <c r="AC102" s="188"/>
      <c r="AD102" s="188"/>
      <c r="AF102" s="188"/>
      <c r="AG102" s="188"/>
      <c r="AH102" s="188"/>
      <c r="AI102" s="188"/>
      <c r="AK102" s="188"/>
      <c r="AL102" s="188"/>
      <c r="AM102" s="188"/>
      <c r="AN102" s="188"/>
      <c r="AP102" s="188"/>
      <c r="AQ102" s="188"/>
      <c r="AR102" s="188"/>
      <c r="AS102" s="188"/>
      <c r="AU102" s="188">
        <v>0</v>
      </c>
      <c r="AV102" s="188"/>
      <c r="AW102" s="188"/>
      <c r="AX102" s="188"/>
      <c r="AZ102" s="188"/>
    </row>
    <row r="103" spans="1:52" ht="15" hidden="1" customHeight="1" x14ac:dyDescent="0.35">
      <c r="A103" s="133" t="s">
        <v>222</v>
      </c>
      <c r="B103" s="138"/>
      <c r="C103" s="138"/>
      <c r="D103" s="138"/>
      <c r="E103" s="253"/>
      <c r="F103" s="254"/>
      <c r="G103" s="253"/>
      <c r="H103" s="253"/>
      <c r="I103" s="253"/>
      <c r="J103" s="253"/>
      <c r="K103" s="254"/>
      <c r="L103" s="253"/>
      <c r="M103" s="253"/>
      <c r="N103" s="253"/>
      <c r="O103" s="253"/>
      <c r="P103" s="254"/>
      <c r="Q103" s="255"/>
      <c r="R103" s="255"/>
      <c r="S103" s="255"/>
      <c r="T103" s="255"/>
      <c r="U103" s="161"/>
      <c r="V103" s="255"/>
      <c r="W103" s="255"/>
      <c r="X103" s="255"/>
      <c r="Y103" s="255"/>
      <c r="AA103" s="190"/>
      <c r="AB103" s="190"/>
      <c r="AC103" s="190"/>
      <c r="AD103" s="190"/>
      <c r="AF103" s="190"/>
      <c r="AG103" s="190"/>
      <c r="AH103" s="190"/>
      <c r="AI103" s="190"/>
      <c r="AK103" s="190"/>
      <c r="AL103" s="190"/>
      <c r="AM103" s="190"/>
      <c r="AN103" s="190"/>
      <c r="AP103" s="190"/>
      <c r="AQ103" s="190"/>
      <c r="AR103" s="190"/>
      <c r="AS103" s="190"/>
      <c r="AU103" s="190">
        <v>0</v>
      </c>
      <c r="AV103" s="190"/>
      <c r="AW103" s="190"/>
      <c r="AX103" s="190"/>
      <c r="AZ103" s="190"/>
    </row>
    <row r="104" spans="1:52" s="105" customFormat="1" ht="15" hidden="1" customHeight="1" x14ac:dyDescent="0.35">
      <c r="A104" s="135"/>
      <c r="B104" s="130"/>
      <c r="C104" s="130"/>
      <c r="D104" s="130"/>
      <c r="E104" s="257"/>
      <c r="F104" s="254"/>
      <c r="G104" s="257"/>
      <c r="H104" s="257"/>
      <c r="I104" s="257"/>
      <c r="J104" s="257"/>
      <c r="K104" s="254"/>
      <c r="L104" s="257"/>
      <c r="M104" s="257"/>
      <c r="N104" s="257"/>
      <c r="O104" s="257"/>
      <c r="P104" s="254"/>
      <c r="Q104" s="256"/>
      <c r="R104" s="256"/>
      <c r="S104" s="256"/>
      <c r="T104" s="256"/>
      <c r="U104" s="161"/>
      <c r="V104" s="256"/>
      <c r="W104" s="256"/>
      <c r="X104" s="256"/>
      <c r="Y104" s="256"/>
      <c r="Z104" s="256"/>
      <c r="AA104" s="188"/>
      <c r="AB104" s="188"/>
      <c r="AC104" s="188"/>
      <c r="AD104" s="188"/>
      <c r="AF104" s="188"/>
      <c r="AG104" s="188"/>
      <c r="AH104" s="188"/>
      <c r="AI104" s="188"/>
      <c r="AK104" s="188"/>
      <c r="AL104" s="188"/>
      <c r="AM104" s="188"/>
      <c r="AN104" s="188"/>
      <c r="AP104" s="188"/>
      <c r="AQ104" s="188"/>
      <c r="AR104" s="188"/>
      <c r="AS104" s="188"/>
      <c r="AU104" s="188">
        <v>0</v>
      </c>
      <c r="AV104" s="188"/>
      <c r="AW104" s="188"/>
      <c r="AX104" s="188"/>
      <c r="AZ104" s="188"/>
    </row>
    <row r="105" spans="1:52" ht="15" hidden="1" customHeight="1" x14ac:dyDescent="0.35">
      <c r="A105" s="133"/>
      <c r="B105" s="138"/>
      <c r="C105" s="138"/>
      <c r="D105" s="138"/>
      <c r="E105" s="253"/>
      <c r="F105" s="254"/>
      <c r="G105" s="253"/>
      <c r="H105" s="253"/>
      <c r="I105" s="253"/>
      <c r="J105" s="253"/>
      <c r="K105" s="254"/>
      <c r="L105" s="253"/>
      <c r="M105" s="253"/>
      <c r="N105" s="253"/>
      <c r="O105" s="253"/>
      <c r="P105" s="254"/>
      <c r="Q105" s="255"/>
      <c r="R105" s="255"/>
      <c r="S105" s="255"/>
      <c r="T105" s="255"/>
      <c r="U105" s="161"/>
      <c r="V105" s="255"/>
      <c r="W105" s="255"/>
      <c r="X105" s="255"/>
      <c r="Y105" s="255"/>
      <c r="AA105" s="190"/>
      <c r="AB105" s="190"/>
      <c r="AC105" s="190"/>
      <c r="AD105" s="190"/>
      <c r="AF105" s="190"/>
      <c r="AG105" s="190"/>
      <c r="AH105" s="190"/>
      <c r="AI105" s="190"/>
      <c r="AK105" s="190"/>
      <c r="AL105" s="190"/>
      <c r="AM105" s="190"/>
      <c r="AN105" s="190"/>
      <c r="AP105" s="190"/>
      <c r="AQ105" s="190"/>
      <c r="AR105" s="190"/>
      <c r="AS105" s="190"/>
      <c r="AU105" s="190">
        <v>0</v>
      </c>
      <c r="AV105" s="190"/>
      <c r="AW105" s="190"/>
      <c r="AX105" s="190"/>
      <c r="AZ105" s="190"/>
    </row>
    <row r="106" spans="1:52" s="105" customFormat="1" ht="15" customHeight="1" x14ac:dyDescent="0.35">
      <c r="A106" s="132" t="s">
        <v>348</v>
      </c>
      <c r="B106" s="289">
        <v>12497</v>
      </c>
      <c r="C106" s="289">
        <v>14645</v>
      </c>
      <c r="D106" s="289">
        <v>14123</v>
      </c>
      <c r="E106" s="290">
        <v>23932.550501367135</v>
      </c>
      <c r="F106" s="252"/>
      <c r="G106" s="290">
        <v>21895.632655937243</v>
      </c>
      <c r="H106" s="290">
        <v>19209.859140590728</v>
      </c>
      <c r="I106" s="290">
        <v>21130.982253241949</v>
      </c>
      <c r="J106" s="290">
        <v>20048.045673331395</v>
      </c>
      <c r="K106" s="252"/>
      <c r="L106" s="290">
        <v>24583.471146353339</v>
      </c>
      <c r="M106" s="290">
        <v>23129.602618851321</v>
      </c>
      <c r="N106" s="290">
        <v>19685.158317994894</v>
      </c>
      <c r="O106" s="290">
        <v>19660.71273806108</v>
      </c>
      <c r="P106" s="252"/>
      <c r="Q106" s="261">
        <v>20881.507332892023</v>
      </c>
      <c r="R106" s="261">
        <v>19786.662576688566</v>
      </c>
      <c r="S106" s="261">
        <v>18584.659948969369</v>
      </c>
      <c r="T106" s="261">
        <v>20427.31312660639</v>
      </c>
      <c r="U106" s="197"/>
      <c r="V106" s="261">
        <v>15357.496281095669</v>
      </c>
      <c r="W106" s="261">
        <v>16309.553526363739</v>
      </c>
      <c r="X106" s="261">
        <v>17901.91235020704</v>
      </c>
      <c r="Y106" s="261">
        <v>30167.279999999999</v>
      </c>
      <c r="Z106" s="261"/>
      <c r="AA106" s="264">
        <v>37073.194044535863</v>
      </c>
      <c r="AB106" s="264">
        <v>31537.723857476049</v>
      </c>
      <c r="AC106" s="264">
        <v>31600.635264473258</v>
      </c>
      <c r="AD106" s="264">
        <v>26903.9</v>
      </c>
      <c r="AF106" s="264">
        <v>29209.196497729637</v>
      </c>
      <c r="AG106" s="264">
        <v>28771.437260230457</v>
      </c>
      <c r="AH106" s="264">
        <v>31077.703776425289</v>
      </c>
      <c r="AI106" s="264">
        <v>37888.68</v>
      </c>
      <c r="AK106" s="264">
        <v>41001.552082429007</v>
      </c>
      <c r="AL106" s="264">
        <v>45543.828503263576</v>
      </c>
      <c r="AM106" s="264">
        <f>SUM(AM95:AM99)</f>
        <v>41269.269820747882</v>
      </c>
      <c r="AN106" s="264">
        <v>40562.67</v>
      </c>
      <c r="AP106" s="264">
        <v>42427.89</v>
      </c>
      <c r="AQ106" s="264">
        <v>37124.910000000003</v>
      </c>
      <c r="AR106" s="264">
        <v>37939.769999999997</v>
      </c>
      <c r="AS106" s="264">
        <v>43470.62</v>
      </c>
      <c r="AU106" s="264">
        <v>41223.050000000003</v>
      </c>
      <c r="AV106" s="264">
        <v>40896.21</v>
      </c>
      <c r="AW106" s="264">
        <v>35523.470900536253</v>
      </c>
      <c r="AX106" s="264">
        <v>43185.270844474544</v>
      </c>
      <c r="AZ106" s="264">
        <v>40353.364959479499</v>
      </c>
    </row>
    <row r="107" spans="1:52" s="34" customFormat="1" ht="15" customHeight="1" x14ac:dyDescent="0.35">
      <c r="A107" s="133"/>
      <c r="B107" s="143"/>
      <c r="C107" s="143"/>
      <c r="D107" s="143"/>
      <c r="E107" s="253"/>
      <c r="F107" s="254"/>
      <c r="G107" s="253"/>
      <c r="H107" s="253"/>
      <c r="I107" s="253"/>
      <c r="J107" s="253"/>
      <c r="K107" s="254"/>
      <c r="L107" s="253"/>
      <c r="M107" s="253"/>
      <c r="N107" s="253"/>
      <c r="O107" s="253"/>
      <c r="P107" s="254"/>
      <c r="Q107" s="255"/>
      <c r="R107" s="255"/>
      <c r="S107" s="255"/>
      <c r="T107" s="255"/>
      <c r="U107" s="161"/>
      <c r="V107" s="255"/>
      <c r="W107" s="255"/>
      <c r="X107" s="255"/>
      <c r="Y107" s="255"/>
      <c r="Z107" s="256"/>
      <c r="AA107" s="190"/>
      <c r="AB107" s="190"/>
      <c r="AC107" s="190"/>
      <c r="AD107" s="190"/>
      <c r="AF107" s="190"/>
      <c r="AG107" s="190"/>
      <c r="AH107" s="190"/>
      <c r="AI107" s="190"/>
      <c r="AK107" s="190"/>
      <c r="AL107" s="190"/>
      <c r="AM107" s="190"/>
      <c r="AN107" s="190"/>
      <c r="AP107" s="190"/>
      <c r="AQ107" s="190"/>
      <c r="AR107" s="190"/>
      <c r="AS107" s="190"/>
      <c r="AU107" s="190"/>
      <c r="AV107" s="190"/>
      <c r="AW107" s="190"/>
      <c r="AX107" s="190"/>
      <c r="AZ107" s="190"/>
    </row>
    <row r="108" spans="1:52" s="34" customFormat="1" ht="15" customHeight="1" x14ac:dyDescent="0.35">
      <c r="A108" s="149" t="s">
        <v>256</v>
      </c>
      <c r="B108" s="143"/>
      <c r="C108" s="143"/>
      <c r="D108" s="143"/>
      <c r="E108" s="266"/>
      <c r="F108" s="267"/>
      <c r="G108" s="266"/>
      <c r="H108" s="266"/>
      <c r="I108" s="266"/>
      <c r="J108" s="266"/>
      <c r="K108" s="267"/>
      <c r="L108" s="266"/>
      <c r="M108" s="266"/>
      <c r="N108" s="266"/>
      <c r="O108" s="266"/>
      <c r="P108" s="267"/>
      <c r="Q108" s="266"/>
      <c r="R108" s="266"/>
      <c r="S108" s="266"/>
      <c r="T108" s="266"/>
      <c r="U108" s="267"/>
      <c r="V108" s="258"/>
      <c r="W108" s="258"/>
      <c r="X108" s="258"/>
      <c r="Y108" s="258"/>
      <c r="Z108" s="188"/>
      <c r="AA108" s="258"/>
      <c r="AB108" s="258"/>
      <c r="AC108" s="258"/>
      <c r="AD108" s="258"/>
      <c r="AF108" s="258"/>
      <c r="AG108" s="258"/>
      <c r="AH108" s="258"/>
      <c r="AI108" s="258"/>
      <c r="AK108" s="258"/>
      <c r="AL108" s="258"/>
      <c r="AM108" s="258"/>
      <c r="AN108" s="258"/>
      <c r="AP108" s="258">
        <v>0</v>
      </c>
      <c r="AQ108" s="258">
        <v>0</v>
      </c>
      <c r="AR108" s="258"/>
      <c r="AS108" s="258">
        <v>0</v>
      </c>
      <c r="AU108" s="258">
        <v>0</v>
      </c>
      <c r="AV108" s="258">
        <v>0</v>
      </c>
      <c r="AW108" s="258">
        <v>0</v>
      </c>
      <c r="AX108" s="258">
        <v>0</v>
      </c>
      <c r="AZ108" s="258">
        <v>0</v>
      </c>
    </row>
    <row r="109" spans="1:52" ht="15" customHeight="1" x14ac:dyDescent="0.35">
      <c r="A109" s="90" t="s">
        <v>257</v>
      </c>
      <c r="B109" s="100"/>
      <c r="C109" s="100"/>
      <c r="D109" s="100"/>
      <c r="E109" s="268"/>
      <c r="F109" s="269"/>
      <c r="G109" s="268"/>
      <c r="H109" s="268"/>
      <c r="I109" s="268"/>
      <c r="J109" s="270"/>
      <c r="K109" s="269"/>
      <c r="L109" s="268"/>
      <c r="M109" s="268"/>
      <c r="N109" s="268"/>
      <c r="O109" s="268"/>
      <c r="P109" s="269"/>
      <c r="Y109" s="272"/>
      <c r="Z109" s="273"/>
      <c r="AA109" s="161"/>
      <c r="AB109" s="161"/>
      <c r="AC109" s="161"/>
      <c r="AD109" s="161"/>
      <c r="AF109" s="161"/>
      <c r="AG109" s="161"/>
      <c r="AH109" s="161"/>
      <c r="AI109" s="161"/>
      <c r="AK109" s="161"/>
      <c r="AL109" s="161"/>
      <c r="AM109" s="161"/>
      <c r="AN109" s="161"/>
      <c r="AP109" s="161"/>
      <c r="AQ109" s="161"/>
      <c r="AR109" s="161"/>
      <c r="AS109" s="161"/>
      <c r="AU109" s="161"/>
      <c r="AV109" s="161"/>
      <c r="AW109" s="161"/>
      <c r="AX109" s="161"/>
      <c r="AZ109" s="161"/>
    </row>
    <row r="110" spans="1:52" ht="15" customHeight="1" x14ac:dyDescent="0.35">
      <c r="A110" s="90" t="s">
        <v>258</v>
      </c>
      <c r="E110" s="274"/>
      <c r="F110" s="275"/>
      <c r="G110" s="274"/>
      <c r="H110" s="274"/>
      <c r="I110" s="274"/>
      <c r="J110" s="274"/>
      <c r="K110" s="275"/>
      <c r="L110" s="274"/>
      <c r="M110" s="274"/>
      <c r="N110" s="274"/>
      <c r="O110" s="274"/>
      <c r="P110" s="275"/>
      <c r="Q110" s="274"/>
      <c r="R110" s="274"/>
      <c r="S110" s="274"/>
      <c r="T110" s="274"/>
      <c r="U110" s="275"/>
      <c r="V110" s="274"/>
      <c r="W110" s="274"/>
      <c r="X110" s="274"/>
      <c r="Y110" s="276"/>
      <c r="Z110" s="277"/>
      <c r="AA110" s="161"/>
      <c r="AB110" s="161"/>
      <c r="AC110" s="161"/>
      <c r="AD110" s="161"/>
      <c r="AF110" s="161"/>
      <c r="AG110" s="161"/>
      <c r="AH110" s="161"/>
      <c r="AI110" s="161"/>
      <c r="AK110" s="161"/>
      <c r="AL110" s="161"/>
      <c r="AM110" s="161"/>
      <c r="AN110" s="161"/>
      <c r="AP110" s="161"/>
      <c r="AQ110" s="161"/>
      <c r="AR110" s="161"/>
      <c r="AS110" s="161"/>
      <c r="AU110" s="161"/>
      <c r="AV110" s="161"/>
      <c r="AW110" s="161"/>
      <c r="AX110" s="161"/>
      <c r="AZ110" s="161"/>
    </row>
    <row r="111" spans="1:52" ht="15" customHeight="1" x14ac:dyDescent="0.35">
      <c r="A111" s="90" t="s">
        <v>259</v>
      </c>
      <c r="Y111" s="278"/>
      <c r="Z111" s="265"/>
      <c r="AA111" s="161"/>
      <c r="AB111" s="161"/>
      <c r="AC111" s="161"/>
      <c r="AD111" s="161"/>
      <c r="AF111" s="161"/>
      <c r="AG111" s="161"/>
      <c r="AH111" s="161"/>
      <c r="AI111" s="161"/>
      <c r="AK111" s="161"/>
      <c r="AL111" s="161"/>
      <c r="AM111" s="161"/>
      <c r="AN111" s="161"/>
      <c r="AP111" s="161"/>
      <c r="AQ111" s="161"/>
      <c r="AR111" s="161"/>
      <c r="AS111" s="161"/>
      <c r="AU111" s="161"/>
      <c r="AV111" s="161"/>
      <c r="AW111" s="161"/>
      <c r="AX111" s="161"/>
      <c r="AZ111" s="161"/>
    </row>
    <row r="112" spans="1:52" x14ac:dyDescent="0.35">
      <c r="Y112" s="278"/>
      <c r="Z112" s="265"/>
      <c r="AA112" s="161"/>
      <c r="AB112" s="161"/>
      <c r="AC112" s="161"/>
      <c r="AD112" s="161"/>
      <c r="AF112" s="161"/>
      <c r="AG112" s="161"/>
      <c r="AH112" s="161"/>
      <c r="AI112" s="161"/>
      <c r="AK112" s="161"/>
      <c r="AL112" s="161"/>
      <c r="AM112" s="161"/>
      <c r="AN112" s="161"/>
      <c r="AP112" s="161"/>
      <c r="AQ112" s="161"/>
      <c r="AR112" s="161"/>
      <c r="AS112" s="161"/>
      <c r="AU112" s="161"/>
      <c r="AV112" s="161"/>
      <c r="AW112" s="161"/>
      <c r="AX112" s="161"/>
      <c r="AZ112" s="161"/>
    </row>
    <row r="113" spans="2:52" x14ac:dyDescent="0.35">
      <c r="Y113" s="278"/>
      <c r="Z113" s="265"/>
      <c r="AA113" s="161"/>
      <c r="AB113" s="161"/>
      <c r="AC113" s="161"/>
      <c r="AD113" s="161"/>
      <c r="AF113" s="161"/>
      <c r="AG113" s="161"/>
      <c r="AH113" s="161"/>
      <c r="AI113" s="161"/>
      <c r="AK113" s="161"/>
      <c r="AL113" s="161"/>
      <c r="AM113" s="161"/>
      <c r="AN113" s="161"/>
      <c r="AP113" s="161"/>
      <c r="AQ113" s="161"/>
      <c r="AR113" s="161"/>
      <c r="AS113" s="161"/>
      <c r="AU113" s="161"/>
      <c r="AV113" s="161"/>
      <c r="AW113" s="161"/>
      <c r="AX113" s="161"/>
      <c r="AZ113" s="161"/>
    </row>
    <row r="114" spans="2:52" x14ac:dyDescent="0.35">
      <c r="AA114" s="161"/>
      <c r="AB114" s="161"/>
      <c r="AC114" s="161"/>
      <c r="AD114" s="161"/>
      <c r="AF114" s="161"/>
      <c r="AG114" s="161"/>
      <c r="AH114" s="161"/>
      <c r="AI114" s="161"/>
      <c r="AK114" s="161"/>
      <c r="AL114" s="161"/>
      <c r="AM114" s="161"/>
      <c r="AN114" s="161"/>
      <c r="AP114" s="161"/>
      <c r="AQ114" s="161"/>
      <c r="AR114" s="161"/>
      <c r="AS114" s="161"/>
      <c r="AU114" s="161"/>
      <c r="AV114" s="161"/>
      <c r="AW114" s="161"/>
      <c r="AX114" s="161"/>
      <c r="AZ114" s="161"/>
    </row>
    <row r="115" spans="2:52" x14ac:dyDescent="0.35">
      <c r="AA115" s="161"/>
      <c r="AB115" s="161"/>
      <c r="AC115" s="161"/>
      <c r="AD115" s="161"/>
      <c r="AF115" s="161"/>
      <c r="AG115" s="161"/>
      <c r="AH115" s="161"/>
      <c r="AI115" s="161"/>
      <c r="AK115" s="161"/>
      <c r="AL115" s="161"/>
      <c r="AM115" s="161"/>
      <c r="AN115" s="161"/>
      <c r="AP115" s="161"/>
      <c r="AQ115" s="161"/>
      <c r="AR115" s="161"/>
      <c r="AS115" s="161"/>
      <c r="AU115" s="161"/>
      <c r="AV115" s="161"/>
      <c r="AW115" s="161"/>
      <c r="AX115" s="161"/>
      <c r="AZ115" s="161"/>
    </row>
    <row r="116" spans="2:52" x14ac:dyDescent="0.35">
      <c r="AA116" s="161"/>
      <c r="AB116" s="161"/>
      <c r="AC116" s="161"/>
      <c r="AD116" s="161"/>
      <c r="AF116" s="161"/>
      <c r="AG116" s="161"/>
      <c r="AH116" s="161"/>
      <c r="AI116" s="161"/>
      <c r="AK116" s="161"/>
      <c r="AL116" s="161"/>
      <c r="AM116" s="161"/>
      <c r="AN116" s="161"/>
      <c r="AP116" s="161"/>
      <c r="AQ116" s="161"/>
      <c r="AR116" s="161"/>
      <c r="AS116" s="161"/>
      <c r="AU116" s="161"/>
      <c r="AV116" s="161"/>
      <c r="AW116" s="161"/>
      <c r="AX116" s="161"/>
      <c r="AZ116" s="161"/>
    </row>
    <row r="117" spans="2:52" x14ac:dyDescent="0.35">
      <c r="AA117" s="161"/>
      <c r="AB117" s="161"/>
      <c r="AC117" s="161"/>
      <c r="AD117" s="161"/>
      <c r="AF117" s="161"/>
      <c r="AG117" s="161"/>
      <c r="AH117" s="161"/>
      <c r="AI117" s="161"/>
      <c r="AK117" s="161"/>
      <c r="AL117" s="161"/>
      <c r="AM117" s="161"/>
      <c r="AN117" s="161"/>
      <c r="AP117" s="161"/>
      <c r="AQ117" s="161"/>
      <c r="AR117" s="161"/>
      <c r="AS117" s="161"/>
      <c r="AU117" s="161"/>
      <c r="AV117" s="161"/>
      <c r="AW117" s="161"/>
      <c r="AX117" s="161"/>
      <c r="AZ117" s="161"/>
    </row>
    <row r="118" spans="2:52" hidden="1" x14ac:dyDescent="0.35">
      <c r="B118" s="144">
        <v>0</v>
      </c>
      <c r="C118" s="144">
        <v>0</v>
      </c>
      <c r="D118" s="144">
        <v>-0.85523942861618707</v>
      </c>
      <c r="E118" s="279">
        <v>0.73030353445210494</v>
      </c>
      <c r="G118" s="279">
        <v>0</v>
      </c>
      <c r="H118" s="279">
        <v>0</v>
      </c>
      <c r="I118" s="279">
        <v>-0.99999999999272404</v>
      </c>
      <c r="J118" s="279">
        <v>-1.0800000000017462</v>
      </c>
      <c r="L118" s="279">
        <v>-0.80384699999558507</v>
      </c>
      <c r="M118" s="279">
        <v>-1.1216410000015458</v>
      </c>
      <c r="N118" s="279">
        <v>2.389999999992142</v>
      </c>
      <c r="O118" s="279">
        <v>-0.4572538474239991</v>
      </c>
      <c r="Q118" s="279">
        <v>-0.69999999999890861</v>
      </c>
      <c r="R118" s="279">
        <v>-0.45000000000800355</v>
      </c>
      <c r="S118" s="279">
        <v>0.69000000000960426</v>
      </c>
      <c r="T118" s="279">
        <v>9.9999999998544808E-2</v>
      </c>
      <c r="V118" s="279">
        <v>1</v>
      </c>
      <c r="W118" s="279">
        <v>1</v>
      </c>
      <c r="X118" s="279">
        <v>0</v>
      </c>
      <c r="Y118" s="279">
        <v>0</v>
      </c>
      <c r="AA118" s="279">
        <v>1</v>
      </c>
      <c r="AB118" s="279"/>
      <c r="AC118" s="279"/>
      <c r="AD118" s="279"/>
      <c r="AF118" s="279"/>
      <c r="AG118" s="279"/>
      <c r="AH118" s="279"/>
      <c r="AI118" s="279"/>
      <c r="AK118" s="279"/>
      <c r="AL118" s="279"/>
      <c r="AM118" s="279"/>
      <c r="AN118" s="279"/>
      <c r="AP118" s="279"/>
      <c r="AQ118" s="279"/>
      <c r="AR118" s="279"/>
      <c r="AS118" s="279"/>
      <c r="AU118" s="279"/>
      <c r="AV118" s="279"/>
      <c r="AW118" s="279"/>
      <c r="AX118" s="279"/>
      <c r="AZ118" s="279"/>
    </row>
    <row r="119" spans="2:52" hidden="1" x14ac:dyDescent="0.35">
      <c r="B119" s="144">
        <v>0</v>
      </c>
      <c r="C119" s="144">
        <v>0</v>
      </c>
      <c r="D119" s="144">
        <v>0</v>
      </c>
      <c r="E119" s="279">
        <v>-0.1491285384981893</v>
      </c>
      <c r="F119" s="280">
        <v>0</v>
      </c>
      <c r="G119" s="279">
        <v>0</v>
      </c>
      <c r="H119" s="279">
        <v>0</v>
      </c>
      <c r="I119" s="279">
        <v>-4.9999999999272404E-2</v>
      </c>
      <c r="J119" s="279">
        <v>-0.25</v>
      </c>
      <c r="L119" s="279">
        <v>-0.25</v>
      </c>
      <c r="M119" s="279">
        <v>0.2999999999992724</v>
      </c>
      <c r="N119" s="279">
        <v>0</v>
      </c>
      <c r="O119" s="279">
        <v>0.48202004456834402</v>
      </c>
      <c r="P119" s="280"/>
      <c r="Q119" s="279">
        <v>0.18999999999959982</v>
      </c>
      <c r="R119" s="279">
        <v>0</v>
      </c>
      <c r="S119" s="279">
        <v>0</v>
      </c>
      <c r="T119" s="279">
        <v>0</v>
      </c>
      <c r="U119" s="280">
        <v>0</v>
      </c>
      <c r="V119" s="279">
        <v>0</v>
      </c>
      <c r="W119" s="279">
        <v>0</v>
      </c>
      <c r="X119" s="279">
        <v>0</v>
      </c>
      <c r="Y119" s="279">
        <v>0</v>
      </c>
      <c r="Z119" s="280">
        <v>0</v>
      </c>
      <c r="AA119" s="279">
        <v>0</v>
      </c>
      <c r="AB119" s="279"/>
      <c r="AC119" s="279"/>
      <c r="AD119" s="279"/>
      <c r="AF119" s="279"/>
      <c r="AG119" s="279"/>
      <c r="AH119" s="279"/>
      <c r="AI119" s="279"/>
      <c r="AK119" s="279"/>
      <c r="AL119" s="279"/>
      <c r="AM119" s="279"/>
      <c r="AN119" s="279"/>
      <c r="AP119" s="279"/>
      <c r="AQ119" s="279"/>
      <c r="AR119" s="279"/>
      <c r="AS119" s="279"/>
      <c r="AU119" s="279"/>
      <c r="AV119" s="279"/>
      <c r="AW119" s="279"/>
      <c r="AX119" s="279"/>
      <c r="AZ119" s="279"/>
    </row>
    <row r="120" spans="2:52" hidden="1" x14ac:dyDescent="0.35">
      <c r="B120" s="144">
        <v>0</v>
      </c>
      <c r="C120" s="144">
        <v>-1.1563890727047692</v>
      </c>
      <c r="D120" s="144">
        <v>0.92890089287539013</v>
      </c>
      <c r="E120" s="279">
        <v>0.75341191275765595</v>
      </c>
      <c r="G120" s="279">
        <v>0</v>
      </c>
      <c r="H120" s="279">
        <v>0</v>
      </c>
      <c r="I120" s="279">
        <v>0</v>
      </c>
      <c r="J120" s="279">
        <v>0</v>
      </c>
      <c r="L120" s="279">
        <v>0</v>
      </c>
      <c r="M120" s="279">
        <v>0.8999999999996362</v>
      </c>
      <c r="N120" s="279">
        <v>-1.000000000007276</v>
      </c>
      <c r="O120" s="279">
        <v>0.30999999999767169</v>
      </c>
      <c r="Q120" s="279">
        <v>0</v>
      </c>
      <c r="R120" s="279">
        <v>0</v>
      </c>
      <c r="S120" s="279">
        <v>-0.15999999999985448</v>
      </c>
      <c r="T120" s="279">
        <v>0</v>
      </c>
      <c r="V120" s="279">
        <v>0</v>
      </c>
      <c r="W120" s="279">
        <v>0</v>
      </c>
      <c r="X120" s="279">
        <v>0</v>
      </c>
      <c r="Y120" s="279">
        <v>0</v>
      </c>
      <c r="AA120" s="279">
        <v>0</v>
      </c>
      <c r="AB120" s="279"/>
      <c r="AC120" s="279"/>
      <c r="AD120" s="279"/>
      <c r="AF120" s="279"/>
      <c r="AG120" s="279"/>
      <c r="AH120" s="279"/>
      <c r="AI120" s="279"/>
      <c r="AK120" s="279"/>
      <c r="AL120" s="279"/>
      <c r="AM120" s="279"/>
      <c r="AN120" s="279"/>
      <c r="AP120" s="279"/>
      <c r="AQ120" s="279"/>
      <c r="AR120" s="279"/>
      <c r="AS120" s="279"/>
      <c r="AU120" s="279"/>
      <c r="AV120" s="279"/>
      <c r="AW120" s="279"/>
      <c r="AX120" s="279"/>
      <c r="AZ120" s="279"/>
    </row>
    <row r="121" spans="2:52" hidden="1" x14ac:dyDescent="0.35">
      <c r="B121" s="144">
        <v>-0.37508358030481759</v>
      </c>
      <c r="C121" s="144">
        <v>0.19827311613880738</v>
      </c>
      <c r="D121" s="144">
        <v>-0.73400598123680538</v>
      </c>
      <c r="E121" s="279">
        <v>0.77775908984131092</v>
      </c>
      <c r="G121" s="279">
        <v>-0.70000000000004547</v>
      </c>
      <c r="H121" s="279">
        <v>0</v>
      </c>
      <c r="I121" s="279">
        <v>0.2000000000007276</v>
      </c>
      <c r="J121" s="279">
        <v>0</v>
      </c>
      <c r="K121" s="280">
        <v>0</v>
      </c>
      <c r="L121" s="279">
        <v>0.70812722705250053</v>
      </c>
      <c r="M121" s="279">
        <v>-0.32962755768176066</v>
      </c>
      <c r="N121" s="279">
        <v>0.18230195054456999</v>
      </c>
      <c r="O121" s="279">
        <v>-3.9012336364066869E-2</v>
      </c>
      <c r="P121" s="280"/>
      <c r="Q121" s="279">
        <v>0</v>
      </c>
      <c r="R121" s="279">
        <v>0</v>
      </c>
      <c r="S121" s="279">
        <v>0</v>
      </c>
      <c r="T121" s="279">
        <v>0</v>
      </c>
      <c r="U121" s="280">
        <v>0</v>
      </c>
      <c r="V121" s="279">
        <v>0</v>
      </c>
      <c r="W121" s="279">
        <v>0</v>
      </c>
      <c r="X121" s="279">
        <v>0</v>
      </c>
      <c r="Y121" s="279">
        <v>1</v>
      </c>
      <c r="Z121" s="280">
        <v>0</v>
      </c>
      <c r="AA121" s="279">
        <v>0</v>
      </c>
      <c r="AB121" s="279"/>
      <c r="AC121" s="279"/>
      <c r="AD121" s="279"/>
      <c r="AF121" s="279"/>
      <c r="AG121" s="279"/>
      <c r="AH121" s="279"/>
      <c r="AI121" s="279"/>
      <c r="AK121" s="279"/>
      <c r="AL121" s="279"/>
      <c r="AM121" s="279"/>
      <c r="AN121" s="279"/>
      <c r="AP121" s="279"/>
      <c r="AQ121" s="279"/>
      <c r="AR121" s="279"/>
      <c r="AS121" s="279"/>
      <c r="AU121" s="279"/>
      <c r="AV121" s="279"/>
      <c r="AW121" s="279"/>
      <c r="AX121" s="279"/>
      <c r="AZ121" s="279"/>
    </row>
    <row r="122" spans="2:52" hidden="1" x14ac:dyDescent="0.35">
      <c r="B122" s="144">
        <v>0</v>
      </c>
      <c r="C122" s="144">
        <v>0</v>
      </c>
      <c r="D122" s="144">
        <v>0</v>
      </c>
      <c r="E122" s="279">
        <v>0</v>
      </c>
      <c r="G122" s="279">
        <v>-0.95000000000027285</v>
      </c>
      <c r="H122" s="279">
        <v>0</v>
      </c>
      <c r="I122" s="279">
        <v>1.000000000001819</v>
      </c>
      <c r="J122" s="279">
        <v>0</v>
      </c>
      <c r="L122" s="279">
        <v>-0.56228149729395227</v>
      </c>
      <c r="M122" s="279">
        <v>0.14650354802324728</v>
      </c>
      <c r="N122" s="279">
        <v>-1.5723853633971885E-2</v>
      </c>
      <c r="O122" s="279">
        <v>0.99424613922587923</v>
      </c>
      <c r="P122" s="280"/>
      <c r="Q122" s="279">
        <v>-0.5600000000001728</v>
      </c>
      <c r="R122" s="279">
        <v>-1.8189894035458565E-12</v>
      </c>
      <c r="S122" s="279">
        <v>-0.72000000000002728</v>
      </c>
      <c r="T122" s="279">
        <v>0</v>
      </c>
      <c r="U122" s="280">
        <v>0</v>
      </c>
      <c r="V122" s="279">
        <v>-1</v>
      </c>
      <c r="W122" s="279">
        <v>0</v>
      </c>
      <c r="X122" s="279">
        <v>0</v>
      </c>
      <c r="Y122" s="279">
        <v>-1.000000000007276</v>
      </c>
      <c r="Z122" s="280">
        <v>0</v>
      </c>
      <c r="AA122" s="279">
        <v>-1.0000000000009095</v>
      </c>
      <c r="AB122" s="279"/>
      <c r="AC122" s="279"/>
      <c r="AD122" s="279"/>
      <c r="AF122" s="279"/>
      <c r="AG122" s="279"/>
      <c r="AH122" s="279"/>
      <c r="AI122" s="279"/>
      <c r="AK122" s="279"/>
      <c r="AL122" s="279"/>
      <c r="AM122" s="279"/>
      <c r="AN122" s="279"/>
      <c r="AP122" s="279"/>
      <c r="AQ122" s="279"/>
      <c r="AR122" s="279"/>
      <c r="AS122" s="279"/>
      <c r="AU122" s="279"/>
      <c r="AV122" s="279"/>
      <c r="AW122" s="279"/>
      <c r="AX122" s="279"/>
      <c r="AZ122" s="279"/>
    </row>
    <row r="123" spans="2:52" hidden="1" x14ac:dyDescent="0.35">
      <c r="B123" s="144">
        <v>0</v>
      </c>
      <c r="C123" s="144">
        <v>0</v>
      </c>
      <c r="D123" s="144">
        <v>0</v>
      </c>
      <c r="E123" s="279">
        <v>0</v>
      </c>
      <c r="G123" s="279">
        <v>-6.0000000001309672E-2</v>
      </c>
      <c r="H123" s="279">
        <v>-0.5</v>
      </c>
      <c r="I123" s="279">
        <v>0</v>
      </c>
      <c r="J123" s="279">
        <v>-0.7000000000007276</v>
      </c>
      <c r="L123" s="279">
        <v>6.415427024330711E-2</v>
      </c>
      <c r="M123" s="279">
        <v>0.8431240096615511</v>
      </c>
      <c r="N123" s="279">
        <v>0.2834219030883105</v>
      </c>
      <c r="O123" s="279">
        <v>0</v>
      </c>
      <c r="Q123" s="279">
        <v>-0.52999999999883585</v>
      </c>
      <c r="R123" s="279">
        <v>0</v>
      </c>
      <c r="S123" s="279">
        <v>0</v>
      </c>
      <c r="T123" s="279">
        <v>0</v>
      </c>
      <c r="V123" s="279">
        <v>0</v>
      </c>
      <c r="W123" s="279">
        <v>0</v>
      </c>
      <c r="X123" s="279">
        <v>0</v>
      </c>
      <c r="Y123" s="279">
        <v>0</v>
      </c>
      <c r="AA123" s="279">
        <v>0</v>
      </c>
      <c r="AB123" s="279"/>
      <c r="AC123" s="279"/>
      <c r="AD123" s="279"/>
      <c r="AF123" s="279"/>
      <c r="AG123" s="279"/>
      <c r="AH123" s="279"/>
      <c r="AI123" s="279"/>
      <c r="AK123" s="279"/>
      <c r="AL123" s="279"/>
      <c r="AM123" s="279"/>
      <c r="AN123" s="279"/>
      <c r="AP123" s="279"/>
      <c r="AQ123" s="279"/>
      <c r="AR123" s="279"/>
      <c r="AS123" s="279"/>
      <c r="AU123" s="279"/>
      <c r="AV123" s="279"/>
      <c r="AW123" s="279"/>
      <c r="AX123" s="279"/>
      <c r="AZ123" s="279"/>
    </row>
  </sheetData>
  <pageMargins left="0.7" right="0.7" top="0.75" bottom="0.75" header="0.3" footer="0.3"/>
  <pageSetup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DC6FD0111D1A4B85764E28C18418A3" ma:contentTypeVersion="13" ma:contentTypeDescription="Create a new document." ma:contentTypeScope="" ma:versionID="0ad6b22d4572180cb9968ff9ce6d0118">
  <xsd:schema xmlns:xsd="http://www.w3.org/2001/XMLSchema" xmlns:xs="http://www.w3.org/2001/XMLSchema" xmlns:p="http://schemas.microsoft.com/office/2006/metadata/properties" xmlns:ns3="8205d6e7-9e0f-493a-98ac-54be915adcb8" xmlns:ns4="32af7895-3bfa-4813-8ca4-c33f909fdb07" targetNamespace="http://schemas.microsoft.com/office/2006/metadata/properties" ma:root="true" ma:fieldsID="ca85f39ee2c3fd5b6632b31a39fb2df0" ns3:_="" ns4:_="">
    <xsd:import namespace="8205d6e7-9e0f-493a-98ac-54be915adcb8"/>
    <xsd:import namespace="32af7895-3bfa-4813-8ca4-c33f909fdb07"/>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05d6e7-9e0f-493a-98ac-54be915a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af7895-3bfa-4813-8ca4-c33f909fdb0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8205d6e7-9e0f-493a-98ac-54be915adcb8" xsi:nil="true"/>
  </documentManagement>
</p:properties>
</file>

<file path=customXml/itemProps1.xml><?xml version="1.0" encoding="utf-8"?>
<ds:datastoreItem xmlns:ds="http://schemas.openxmlformats.org/officeDocument/2006/customXml" ds:itemID="{D3231568-4F55-47FA-93D9-2BF062AE84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05d6e7-9e0f-493a-98ac-54be915adcb8"/>
    <ds:schemaRef ds:uri="32af7895-3bfa-4813-8ca4-c33f909fdb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AB1FF0-65A7-4C43-BF38-233BC823C5A2}">
  <ds:schemaRefs>
    <ds:schemaRef ds:uri="http://schemas.microsoft.com/sharepoint/v3/contenttype/forms"/>
  </ds:schemaRefs>
</ds:datastoreItem>
</file>

<file path=customXml/itemProps3.xml><?xml version="1.0" encoding="utf-8"?>
<ds:datastoreItem xmlns:ds="http://schemas.openxmlformats.org/officeDocument/2006/customXml" ds:itemID="{E40F2877-362D-4051-82A1-65B60B3B30C0}">
  <ds:schemaRefs>
    <ds:schemaRef ds:uri="http://purl.org/dc/elements/1.1/"/>
    <ds:schemaRef ds:uri="32af7895-3bfa-4813-8ca4-c33f909fdb07"/>
    <ds:schemaRef ds:uri="http://schemas.microsoft.com/office/2006/documentManagement/types"/>
    <ds:schemaRef ds:uri="http://purl.org/dc/dcmitype/"/>
    <ds:schemaRef ds:uri="http://schemas.microsoft.com/office/2006/metadata/properties"/>
    <ds:schemaRef ds:uri="8205d6e7-9e0f-493a-98ac-54be915adcb8"/>
    <ds:schemaRef ds:uri="http://schemas.microsoft.com/office/infopath/2007/PartnerControl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Index</vt:lpstr>
      <vt:lpstr>P&amp;L Rs mn</vt:lpstr>
      <vt:lpstr>P&amp;L US$ mn</vt:lpstr>
      <vt:lpstr>Operating Metrics</vt:lpstr>
      <vt:lpstr>Balance Sheet </vt:lpstr>
      <vt:lpstr>Cash Flow</vt:lpstr>
      <vt:lpstr>'Balance Sheet '!Print_Area</vt:lpstr>
      <vt:lpstr>'P&amp;L US$ mn'!Print_Area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Kaustubh Vaidya</dc:creator>
  <cp:lastModifiedBy>Rushabh Jain</cp:lastModifiedBy>
  <cp:lastPrinted>2021-07-26T04:43:50Z</cp:lastPrinted>
  <dcterms:created xsi:type="dcterms:W3CDTF">2020-07-07T08:53:07Z</dcterms:created>
  <dcterms:modified xsi:type="dcterms:W3CDTF">2025-07-16T09:49:48Z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{1A067545-A4E2-4FA1-8094-0D7902669705}</vt:lpwstr>
  </property>
  <property fmtid="{D5CDD505-2E9C-101B-9397-08002B2CF9AE}" pid="3" name="DLPManualFileClassificationLastModifiedBy">
    <vt:lpwstr>TECHMAHINDRA\KV00624367</vt:lpwstr>
  </property>
  <property fmtid="{D5CDD505-2E9C-101B-9397-08002B2CF9AE}" pid="4" name="DLPManualFileClassificationLastModificationDate">
    <vt:lpwstr>1594114172</vt:lpwstr>
  </property>
  <property fmtid="{D5CDD505-2E9C-101B-9397-08002B2CF9AE}" pid="5" name="DLPManualFileClassificationVersion">
    <vt:lpwstr>11.3.2.8</vt:lpwstr>
  </property>
  <property fmtid="{D5CDD505-2E9C-101B-9397-08002B2CF9AE}" pid="6" name="CustomUiType">
    <vt:lpwstr>2</vt:lpwstr>
  </property>
  <property fmtid="{D5CDD505-2E9C-101B-9397-08002B2CF9AE}" pid="7" name="SV_QUERY_LIST_4F35BF76-6C0D-4D9B-82B2-816C12CF3733">
    <vt:lpwstr>empty_477D106A-C0D6-4607-AEBD-E2C9D60EA279</vt:lpwstr>
  </property>
  <property fmtid="{D5CDD505-2E9C-101B-9397-08002B2CF9AE}" pid="8" name="SV_HIDDEN_GRID_QUERY_LIST_4F35BF76-6C0D-4D9B-82B2-816C12CF3733">
    <vt:lpwstr>empty_477D106A-C0D6-4607-AEBD-E2C9D60EA279</vt:lpwstr>
  </property>
  <property fmtid="{D5CDD505-2E9C-101B-9397-08002B2CF9AE}" pid="9" name="MSIP_Label_1ab519c6-9f13-416b-ad6c-a79673c31c3f_Enabled">
    <vt:lpwstr>true</vt:lpwstr>
  </property>
  <property fmtid="{D5CDD505-2E9C-101B-9397-08002B2CF9AE}" pid="10" name="MSIP_Label_1ab519c6-9f13-416b-ad6c-a79673c31c3f_SetDate">
    <vt:lpwstr>2023-04-27T08:29:11Z</vt:lpwstr>
  </property>
  <property fmtid="{D5CDD505-2E9C-101B-9397-08002B2CF9AE}" pid="11" name="MSIP_Label_1ab519c6-9f13-416b-ad6c-a79673c31c3f_Method">
    <vt:lpwstr>Privileged</vt:lpwstr>
  </property>
  <property fmtid="{D5CDD505-2E9C-101B-9397-08002B2CF9AE}" pid="12" name="MSIP_Label_1ab519c6-9f13-416b-ad6c-a79673c31c3f_Name">
    <vt:lpwstr>Company Confidential External Use</vt:lpwstr>
  </property>
  <property fmtid="{D5CDD505-2E9C-101B-9397-08002B2CF9AE}" pid="13" name="MSIP_Label_1ab519c6-9f13-416b-ad6c-a79673c31c3f_SiteId">
    <vt:lpwstr>edf442f5-b994-4c86-a131-b42b03a16c95</vt:lpwstr>
  </property>
  <property fmtid="{D5CDD505-2E9C-101B-9397-08002B2CF9AE}" pid="14" name="MSIP_Label_1ab519c6-9f13-416b-ad6c-a79673c31c3f_ActionId">
    <vt:lpwstr>9f5afacb-3155-497e-8d8b-46ad162c9a2e</vt:lpwstr>
  </property>
  <property fmtid="{D5CDD505-2E9C-101B-9397-08002B2CF9AE}" pid="15" name="MSIP_Label_1ab519c6-9f13-416b-ad6c-a79673c31c3f_ContentBits">
    <vt:lpwstr>0</vt:lpwstr>
  </property>
  <property fmtid="{D5CDD505-2E9C-101B-9397-08002B2CF9AE}" pid="16" name="ContentTypeId">
    <vt:lpwstr>0x0101003ADC6FD0111D1A4B85764E28C18418A3</vt:lpwstr>
  </property>
</Properties>
</file>